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<sst xmlns="http://schemas.openxmlformats.org/spreadsheetml/2006/main" count="278" uniqueCount="174">
  <si>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</si>
  <si>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</si>
  <si>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</si>
  <si>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</si>
  <si>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</si>
  <si>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</si>
  <si>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</si>
  <si>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</si>
  <si>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</si>
  <si>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</si>
  <si>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</si>
  <si>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</si>
  <si>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</si>
  <si>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</si>
  <si>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</si>
  <si>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</si>
  <si>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</si>
  <si>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</si>
  <si>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</si>
  <si>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</si>
  <si>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</si>
  <si>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</si>
  <si>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</si>
  <si>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</si>
  <si>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</si>
  <si>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</si>
  <si>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</si>
  <si>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</si>
  <si>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</si>
  <si>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</si>
  <si>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</si>
  <si>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</si>
  <si>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</si>
  <si>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</si>
  <si>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</si>
  <si>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</si>
  <si>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</si>
  <si>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</si>
  <si>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</si>
  <si>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</si>
  <si>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</si>
  <si>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</si>
  <si>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</si>
  <si>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</si>
  <si>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</si>
  <si>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</si>
  <si>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</si>
  <si>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</si>
  <si>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</si>
  <si>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</si>
  <si>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</si>
  <si>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</si>
  <si>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</si>
  <si>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</si>
  <si>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</si>
  <si>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</si>
  <si>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</si>
  <si>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</si>
  <si>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</si>
  <si>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</si>
  <si>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</si>
  <si>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</si>
  <si>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</si>
  <si>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</si>
  <si>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</si>
  <si>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</si>
  <si>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</si>
  <si>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</si>
  <si>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</si>
  <si>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</si>
  <si>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</si>
  <si>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</si>
  <si>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</si>
  <si>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</si>
  <si>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</si>
  <si>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</si>
  <si>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</si>
  <si>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</si>
  <si>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</si>
  <si>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</si>
  <si>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</si>
  <si>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</si>
  <si>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</si>
  <si>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</si>
  <si>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</si>
  <si>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</si>
  <si>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</si>
  <si>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</si>
  <si>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</si>
  <si>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</si>
  <si>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</si>
  <si>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</si>
  <si>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</si>
  <si>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</si>
  <si>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</si>
  <si>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</si>
  <si>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</si>
  <si>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</si>
  <si>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</si>
  <si>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</si>
  <si>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</si>
  <si>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</si>
  <si>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</si>
  <si>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</si>
  <si>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</si>
  <si>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</si>
  <si>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</si>
  <si>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</si>
  <si>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</si>
  <si>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</si>
  <si>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</si>
  <si>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</si>
  <si>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</si>
  <si>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</si>
  <si>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</si>
  <si>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</si>
  <si>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</si>
  <si>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</si>
  <si>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</si>
  <si>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</si>
  <si>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</si>
  <si>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</si>
  <si>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</si>
  <si>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</si>
  <si>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</si>
  <si>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</si>
  <si>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</si>
  <si>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</si>
  <si>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</si>
  <si>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</si>
  <si>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</si>
  <si>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</si>
  <si>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</si>
  <si>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</si>
  <si>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</si>
  <si>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</si>
  <si>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</si>
  <si>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</si>
  <si>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</si>
  <si>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</si>
  <si>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</si>
  <si>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</si>
  <si>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</si>
  <si>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</si>
  <si>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</si>
  <si>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</si>
  <si>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</si>
  <si>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</si>
  <si>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</si>
  <si>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</si>
  <si>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</si>
  <si>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</si>
  <si>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</si>
  <si>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</si>
  <si>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</si>
  <si>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</si>
  <si>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</si>
  <si>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</si>
  <si>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</si>
  <si>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</si>
  <si>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</si>
  <si>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</si>
  <si>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</si>
  <si>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</si>
  <si>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</si>
  <si>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</si>
  <si>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</si>
  <si>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</si>
  <si>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</si>
  <si>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</si>
  <si>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</si>
  <si>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</si>
  <si>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13                                                                                                                                                                                за 2015  год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</si>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</sst>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D59" sqref="D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172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5"/>
      <c r="E3" s="100"/>
      <c r="F3" s="10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40" t="s">
        <v>0</v>
      </c>
      <c r="B8" s="39" t="s">
        <v>1</v>
      </c>
      <c r="C8" s="41" t="s">
        <v>2</v>
      </c>
      <c r="D8" s="107" t="s">
        <v>3</v>
      </c>
      <c r="E8" s="108"/>
      <c r="F8" s="10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9" t="s">
        <v>15</v>
      </c>
      <c r="E9" s="100"/>
      <c r="F9" s="10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9" t="s">
        <v>18</v>
      </c>
      <c r="E10" s="100"/>
      <c r="F10" s="101"/>
      <c r="G10" s="64">
        <v>46915.5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9" t="s">
        <v>20</v>
      </c>
      <c r="E11" s="100"/>
      <c r="F11" s="101"/>
      <c r="G11" s="65">
        <f>6111.13+12269.02+5269.08+6339.92+1857.73+6088.95+1845.03+5931.48+3125.13+5512.5+12061.33+5344.95</f>
        <v>71756.24999999999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2" t="s">
        <v>23</v>
      </c>
      <c r="E12" s="103"/>
      <c r="F12" s="104"/>
      <c r="G12" s="63">
        <f>G13+G14+G20+G21+G22+G23</f>
        <v>200710.2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7" t="s">
        <v>26</v>
      </c>
      <c r="E13" s="88"/>
      <c r="F13" s="89"/>
      <c r="G13" s="66">
        <f>4667.68+23338.4</f>
        <v>28006.08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7" t="s">
        <v>29</v>
      </c>
      <c r="E14" s="88"/>
      <c r="F14" s="89"/>
      <c r="G14" s="66">
        <f>5288.42+26442.1</f>
        <v>31730.519999999997</v>
      </c>
      <c r="H14" s="5"/>
    </row>
    <row r="15" spans="1:8" ht="26.25" customHeight="1" thickBot="1">
      <c r="A15" s="4"/>
      <c r="B15" s="6"/>
      <c r="C15" s="3" t="s">
        <v>16</v>
      </c>
      <c r="D15" s="87" t="s">
        <v>156</v>
      </c>
      <c r="E15" s="88"/>
      <c r="F15" s="89"/>
      <c r="G15" s="66">
        <f>730.08+4026.08+2741.92+2537.9+21276.1</f>
        <v>31312.079999999998</v>
      </c>
      <c r="H15" s="5"/>
    </row>
    <row r="16" spans="1:8" ht="13.5" customHeight="1" thickBot="1">
      <c r="A16" s="4"/>
      <c r="B16" s="6"/>
      <c r="C16" s="3" t="s">
        <v>16</v>
      </c>
      <c r="D16" s="87" t="s">
        <v>157</v>
      </c>
      <c r="E16" s="88"/>
      <c r="F16" s="89"/>
      <c r="G16" s="67">
        <f>6088.95+G14-G15</f>
        <v>6507.389999999996</v>
      </c>
      <c r="H16" s="49"/>
    </row>
    <row r="17" spans="1:8" ht="13.5" customHeight="1" thickBot="1">
      <c r="A17" s="4"/>
      <c r="B17" s="6"/>
      <c r="C17" s="3" t="s">
        <v>16</v>
      </c>
      <c r="D17" s="87" t="s">
        <v>158</v>
      </c>
      <c r="E17" s="88"/>
      <c r="F17" s="89"/>
      <c r="G17" s="66">
        <v>6773.8</v>
      </c>
      <c r="H17" s="5"/>
    </row>
    <row r="18" spans="1:8" ht="24.75" customHeight="1" thickBot="1">
      <c r="A18" s="4"/>
      <c r="B18" s="6"/>
      <c r="C18" s="3" t="s">
        <v>16</v>
      </c>
      <c r="D18" s="87" t="s">
        <v>18</v>
      </c>
      <c r="E18" s="88"/>
      <c r="F18" s="89"/>
      <c r="G18" s="14">
        <f>G10</f>
        <v>46915.5</v>
      </c>
      <c r="H18" s="5"/>
    </row>
    <row r="19" spans="1:8" ht="27" customHeight="1" thickBot="1">
      <c r="A19" s="4"/>
      <c r="B19" s="6"/>
      <c r="C19" s="3" t="s">
        <v>16</v>
      </c>
      <c r="D19" s="87" t="s">
        <v>55</v>
      </c>
      <c r="E19" s="88"/>
      <c r="F19" s="89"/>
      <c r="G19" s="76">
        <f>G18+G15-G17</f>
        <v>71453.78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6" t="s">
        <v>32</v>
      </c>
      <c r="E20" s="97"/>
      <c r="F20" s="98"/>
      <c r="G20" s="66">
        <f>5015.24+26615.56</f>
        <v>31630.800000000003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9" t="s">
        <v>151</v>
      </c>
      <c r="E21" s="100"/>
      <c r="F21" s="101"/>
      <c r="G21" s="65">
        <f>5760.08+28800.4</f>
        <v>34560.48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9" t="s">
        <v>152</v>
      </c>
      <c r="E22" s="100"/>
      <c r="F22" s="101"/>
      <c r="G22" s="86">
        <f>1713.14+8565.7</f>
        <v>10278.84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4" t="s">
        <v>153</v>
      </c>
      <c r="E23" s="115"/>
      <c r="F23" s="116"/>
      <c r="G23" s="65">
        <f>10750.58+53752.9</f>
        <v>64503.48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9" t="s">
        <v>35</v>
      </c>
      <c r="E24" s="100"/>
      <c r="F24" s="101"/>
      <c r="G24" s="68">
        <f>G25+G26+G27+G28+G29+G30</f>
        <v>192898.37000000002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2" t="s">
        <v>38</v>
      </c>
      <c r="E25" s="103"/>
      <c r="F25" s="104"/>
      <c r="G25" s="85">
        <f>3597.15+8177.3+3788.76+4366.51+1297.34+4026.08+6703.55+21276.1+20625.83+19106.49+42525.39+19883.35</f>
        <v>155373.85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7" t="s">
        <v>41</v>
      </c>
      <c r="E26" s="88"/>
      <c r="F26" s="8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7" t="s">
        <v>44</v>
      </c>
      <c r="E27" s="88"/>
      <c r="F27" s="89"/>
      <c r="G27" s="85">
        <f>644.4+1484.18+692.39+795.22+236.5+730.08+892.22+2741.92+2957.65+2422.53+5595.67+2606.5</f>
        <v>21799.260000000002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7" t="s">
        <v>47</v>
      </c>
      <c r="E28" s="88"/>
      <c r="F28" s="89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7" t="s">
        <v>124</v>
      </c>
      <c r="E29" s="88"/>
      <c r="F29" s="89"/>
      <c r="G29" s="66">
        <f>403+137.7+1034.17+2537.9+2645.29+2236.62+6488.96+241.62</f>
        <v>15725.26</v>
      </c>
      <c r="H29" s="49"/>
      <c r="I29" s="5"/>
    </row>
    <row r="30" spans="1:9" ht="13.5" customHeight="1" thickBot="1">
      <c r="A30" s="4"/>
      <c r="B30" s="13"/>
      <c r="C30" s="3"/>
      <c r="D30" s="87" t="s">
        <v>166</v>
      </c>
      <c r="E30" s="88"/>
      <c r="F30" s="89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7" t="s">
        <v>51</v>
      </c>
      <c r="E31" s="88"/>
      <c r="F31" s="89"/>
      <c r="G31" s="69">
        <f>G24+G10</f>
        <v>239813.87000000002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7" t="s">
        <v>53</v>
      </c>
      <c r="E32" s="88"/>
      <c r="F32" s="8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7" t="s">
        <v>55</v>
      </c>
      <c r="E33" s="88"/>
      <c r="F33" s="89"/>
      <c r="G33" s="76">
        <f>G19</f>
        <v>71453.78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7" t="s">
        <v>57</v>
      </c>
      <c r="E34" s="88"/>
      <c r="F34" s="89"/>
      <c r="G34" s="49">
        <f>G11+G12-G24</f>
        <v>79568.07999999999</v>
      </c>
      <c r="H34" s="49"/>
    </row>
    <row r="35" spans="1:8" ht="38.25" customHeight="1" thickBot="1">
      <c r="A35" s="117" t="s">
        <v>58</v>
      </c>
      <c r="B35" s="118"/>
      <c r="C35" s="118"/>
      <c r="D35" s="118"/>
      <c r="E35" s="118"/>
      <c r="F35" s="111"/>
      <c r="G35" s="118"/>
      <c r="H35" s="113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6773.8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1.88</v>
      </c>
      <c r="F38" s="83" t="s">
        <v>136</v>
      </c>
      <c r="G38" s="60">
        <v>3810334293</v>
      </c>
      <c r="H38" s="61">
        <f>G13</f>
        <v>28006.08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31630.800000000003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34560.48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10278.84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64503.48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0"/>
      <c r="G43" s="89"/>
      <c r="H43" s="61">
        <f>SUM(H37:H42)</f>
        <v>175753.48</v>
      </c>
    </row>
    <row r="44" spans="1:8" ht="19.5" customHeight="1" thickBot="1">
      <c r="A44" s="117" t="s">
        <v>64</v>
      </c>
      <c r="B44" s="118"/>
      <c r="C44" s="118"/>
      <c r="D44" s="118"/>
      <c r="E44" s="118"/>
      <c r="F44" s="118"/>
      <c r="G44" s="118"/>
      <c r="H44" s="119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4" t="s">
        <v>141</v>
      </c>
      <c r="E45" s="125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4" t="s">
        <v>69</v>
      </c>
      <c r="E46" s="125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4" t="s">
        <v>71</v>
      </c>
      <c r="E47" s="125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4" t="s">
        <v>73</v>
      </c>
      <c r="E48" s="125"/>
      <c r="F48" s="56">
        <v>0</v>
      </c>
      <c r="G48" s="51"/>
      <c r="H48" s="49"/>
    </row>
    <row r="49" spans="1:8" ht="18.75" customHeight="1" thickBot="1">
      <c r="A49" s="145" t="s">
        <v>74</v>
      </c>
      <c r="B49" s="146"/>
      <c r="C49" s="146"/>
      <c r="D49" s="146"/>
      <c r="E49" s="146"/>
      <c r="F49" s="146"/>
      <c r="G49" s="146"/>
      <c r="H49" s="147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4" t="s">
        <v>15</v>
      </c>
      <c r="E50" s="125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4" t="s">
        <v>18</v>
      </c>
      <c r="E51" s="125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4" t="s">
        <v>20</v>
      </c>
      <c r="E52" s="125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4" t="s">
        <v>53</v>
      </c>
      <c r="E53" s="125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4" t="s">
        <v>55</v>
      </c>
      <c r="E54" s="125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6" t="s">
        <v>57</v>
      </c>
      <c r="E55" s="127"/>
      <c r="F55" s="57">
        <f>D62+E62+F62+G62+H62</f>
        <v>43108.360000000044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442.43587030307873</v>
      </c>
      <c r="E59" s="79">
        <f>E60/117.48</f>
        <v>958.05405175349</v>
      </c>
      <c r="F59" s="79">
        <f>F60/12</f>
        <v>1939.0433333333333</v>
      </c>
      <c r="G59" s="80">
        <f>G60/18.26</f>
        <v>2916.8997809419493</v>
      </c>
      <c r="H59" s="81">
        <f>H60/0.88</f>
        <v>1219.1590909090908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109838.14+554957.15</f>
        <v>664795.29</v>
      </c>
      <c r="E60" s="66">
        <f>22445.86+87135.26+2971.07</f>
        <v>112552.19</v>
      </c>
      <c r="F60" s="66">
        <f>2100.98+459.41+20708.13</f>
        <v>23268.52</v>
      </c>
      <c r="G60" s="75">
        <f>4973.64+1724.38+34586.82+11977.75</f>
        <v>53262.59</v>
      </c>
      <c r="H60" s="71">
        <f>171.96+900.9</f>
        <v>1072.86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15163.86+84577.4+54966.8+66470.14+401935.8</f>
        <v>623114</v>
      </c>
      <c r="E61" s="66">
        <f>4422.46+17777.52+9370.46+9298.57+65284.1</f>
        <v>106153.10999999999</v>
      </c>
      <c r="F61" s="66">
        <f>650.38+2337.78+39.46+58.61+1271.22+2305.19+2103.78+19596.07</f>
        <v>28362.49</v>
      </c>
      <c r="G61" s="72">
        <f>1254.15+4659.28+401.25+1559.05+3622.09+3954.03+26624.94+1265.33+1347.48+8512.14</f>
        <v>53199.740000000005</v>
      </c>
      <c r="H61" s="72">
        <f>2.33+70.37+104.7+89.28+747.07</f>
        <v>1013.75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41681.29000000004</v>
      </c>
      <c r="E62" s="79">
        <f>E60-E61</f>
        <v>6399.080000000016</v>
      </c>
      <c r="F62" s="79">
        <f>F60-F61</f>
        <v>-5093.970000000001</v>
      </c>
      <c r="G62" s="81">
        <f>G60-G61</f>
        <v>62.84999999999127</v>
      </c>
      <c r="H62" s="81">
        <f>H60-H61</f>
        <v>59.1099999999999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109838.14+554957.15</f>
        <v>664795.29</v>
      </c>
      <c r="E63" s="73">
        <f>23321.16+92099.59+3028.5</f>
        <v>118449.25</v>
      </c>
      <c r="F63" s="73">
        <f>3065.79+22038.22+459.41</f>
        <v>25563.420000000002</v>
      </c>
      <c r="G63" s="74">
        <f>6199.61+2101.64+33613.28+11634.64</f>
        <v>53549.17</v>
      </c>
      <c r="H63" s="74">
        <f>900.9</f>
        <v>900.9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5897.059999999998</v>
      </c>
      <c r="F64" s="44">
        <f>F63-F60</f>
        <v>2294.9000000000015</v>
      </c>
      <c r="G64" s="44">
        <f>G63-G60</f>
        <v>286.58000000000175</v>
      </c>
      <c r="H64" s="44">
        <f>H63-H60</f>
        <v>-171.95999999999992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2" t="s">
        <v>145</v>
      </c>
      <c r="E65" s="133"/>
      <c r="F65" s="133"/>
      <c r="G65" s="133"/>
      <c r="H65" s="13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0" t="s">
        <v>145</v>
      </c>
      <c r="E66" s="91"/>
      <c r="F66" s="91"/>
      <c r="G66" s="91"/>
      <c r="H66" s="9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7" t="s">
        <v>101</v>
      </c>
      <c r="B68" s="118"/>
      <c r="C68" s="118"/>
      <c r="D68" s="118"/>
      <c r="E68" s="118"/>
      <c r="F68" s="118"/>
      <c r="G68" s="118"/>
      <c r="H68" s="119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7"/>
      <c r="F69" s="88"/>
      <c r="G69" s="89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7"/>
      <c r="F70" s="88"/>
      <c r="G70" s="89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7"/>
      <c r="F71" s="88"/>
      <c r="G71" s="89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0"/>
      <c r="F72" s="91"/>
      <c r="G72" s="92"/>
      <c r="H72" s="26">
        <f>D64+E64+F64+G64+H64</f>
        <v>8306.580000000002</v>
      </c>
    </row>
    <row r="73" spans="1:8" ht="25.5" customHeight="1" thickBot="1">
      <c r="A73" s="117" t="s">
        <v>107</v>
      </c>
      <c r="B73" s="118"/>
      <c r="C73" s="118"/>
      <c r="D73" s="118"/>
      <c r="E73" s="118"/>
      <c r="F73" s="118"/>
      <c r="G73" s="118"/>
      <c r="H73" s="119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7">
        <v>3</v>
      </c>
      <c r="F74" s="88"/>
      <c r="G74" s="89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3">
        <v>1</v>
      </c>
      <c r="F75" s="94"/>
      <c r="G75" s="95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9" t="s">
        <v>167</v>
      </c>
      <c r="F76" s="130"/>
      <c r="G76" s="130"/>
      <c r="H76" s="131"/>
    </row>
    <row r="77" ht="12.75">
      <c r="A77" s="1"/>
    </row>
    <row r="78" ht="12.75">
      <c r="A78" s="1"/>
    </row>
    <row r="79" spans="1:8" ht="38.25" customHeight="1">
      <c r="A79" s="128" t="s">
        <v>173</v>
      </c>
      <c r="B79" s="128"/>
      <c r="C79" s="128"/>
      <c r="D79" s="128"/>
      <c r="E79" s="128"/>
      <c r="F79" s="128"/>
      <c r="G79" s="128"/>
      <c r="H79" s="12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1" t="s">
        <v>115</v>
      </c>
      <c r="D82" s="122"/>
      <c r="E82" s="123"/>
    </row>
    <row r="83" spans="1:5" ht="18.75" customHeight="1" thickBot="1">
      <c r="A83" s="29">
        <v>2</v>
      </c>
      <c r="B83" s="4" t="s">
        <v>116</v>
      </c>
      <c r="C83" s="121" t="s">
        <v>117</v>
      </c>
      <c r="D83" s="122"/>
      <c r="E83" s="123"/>
    </row>
    <row r="84" spans="1:5" ht="16.5" customHeight="1" thickBot="1">
      <c r="A84" s="29">
        <v>3</v>
      </c>
      <c r="B84" s="4" t="s">
        <v>118</v>
      </c>
      <c r="C84" s="121" t="s">
        <v>119</v>
      </c>
      <c r="D84" s="122"/>
      <c r="E84" s="123"/>
    </row>
    <row r="85" spans="1:5" ht="13.5" thickBot="1">
      <c r="A85" s="29">
        <v>4</v>
      </c>
      <c r="B85" s="4" t="s">
        <v>16</v>
      </c>
      <c r="C85" s="121" t="s">
        <v>120</v>
      </c>
      <c r="D85" s="122"/>
      <c r="E85" s="123"/>
    </row>
    <row r="86" spans="1:5" ht="24" customHeight="1" thickBot="1">
      <c r="A86" s="29">
        <v>5</v>
      </c>
      <c r="B86" s="4" t="s">
        <v>86</v>
      </c>
      <c r="C86" s="121" t="s">
        <v>121</v>
      </c>
      <c r="D86" s="122"/>
      <c r="E86" s="123"/>
    </row>
    <row r="87" spans="1:5" ht="21" customHeight="1" thickBot="1">
      <c r="A87" s="30">
        <v>6</v>
      </c>
      <c r="B87" s="31" t="s">
        <v>122</v>
      </c>
      <c r="C87" s="121" t="s">
        <v>123</v>
      </c>
      <c r="D87" s="122"/>
      <c r="E87" s="123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2016-03-11T07:46:45Z</dcterms:modified>
  <cp:category/>
  <cp:version/>
  <cp:contentType/>
  <cp:contentStatus/>
</cp:coreProperties>
</file>