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<sst xmlns="http://schemas.openxmlformats.org/spreadsheetml/2006/main" count="284" uniqueCount="179">
  <si>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</si>
  <si>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</si>
  <si>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</si>
  <si>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</si>
  <si>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</si>
  <si>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</si>
  <si>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</si>
  <si>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</si>
  <si>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</si>
  <si>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</si>
  <si>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</si>
  <si>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</si>
  <si>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</si>
  <si>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</si>
  <si>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</si>
  <si>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</si>
  <si>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</si>
  <si>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</si>
  <si>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</si>
  <si>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</si>
  <si>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</si>
  <si>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</si>
  <si>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</si>
  <si>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</si>
  <si>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</si>
  <si>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</si>
  <si>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</si>
  <si>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</si>
  <si>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</si>
  <si>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</si>
  <si>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</si>
  <si>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</si>
  <si>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</si>
  <si>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</si>
  <si>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</si>
  <si>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</si>
  <si>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</si>
  <si>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</si>
  <si>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</si>
  <si>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</si>
  <si>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</si>
  <si>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</si>
  <si>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</si>
  <si>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</si>
  <si>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</si>
  <si>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</si>
  <si>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</si>
  <si>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</si>
  <si>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</si>
  <si>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</si>
  <si>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</si>
  <si>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</si>
  <si>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</si>
  <si>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</si>
  <si>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</si>
  <si>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</si>
  <si>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</si>
  <si>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</si>
  <si>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</si>
  <si>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</si>
  <si>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</si>
  <si>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</si>
  <si>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</si>
  <si>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</si>
  <si>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</si>
  <si>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</si>
  <si>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</si>
  <si>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</si>
  <si>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</si>
  <si>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</si>
  <si>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</si>
  <si>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</si>
  <si>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</si>
  <si>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</si>
  <si>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</si>
  <si>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</si>
  <si>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</si>
  <si>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</si>
  <si>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</si>
  <si>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</si>
  <si>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</si>
  <si>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</si>
  <si>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</si>
  <si>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</si>
  <si>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</si>
  <si>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</si>
  <si>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</si>
  <si>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</si>
  <si>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</si>
  <si>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</si>
  <si>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</si>
  <si>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</si>
  <si>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</si>
  <si>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</si>
  <si>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</si>
  <si>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</si>
  <si>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</si>
  <si>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</si>
  <si>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</si>
  <si>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</si>
  <si>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</si>
  <si>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</si>
  <si>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</si>
  <si>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</si>
  <si>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</si>
  <si>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</si>
  <si>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</si>
  <si>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</si>
  <si>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</si>
  <si>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</si>
  <si>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</si>
  <si>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</si>
  <si>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</si>
  <si>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</si>
  <si>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</si>
  <si>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</si>
  <si>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</si>
  <si>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</si>
  <si>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</si>
  <si>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</si>
  <si>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</si>
  <si>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</si>
  <si>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</si>
  <si>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</si>
  <si>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</si>
  <si>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</si>
  <si>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</si>
  <si>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</si>
  <si>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</si>
  <si>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</si>
  <si>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</si>
  <si>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</si>
  <si>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</si>
  <si>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</si>
  <si>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</si>
  <si>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</si>
  <si>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</si>
  <si>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</si>
  <si>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</si>
  <si>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</si>
  <si>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</si>
  <si>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</si>
  <si>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</si>
  <si>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</si>
  <si>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</si>
  <si>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</si>
  <si>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</si>
  <si>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</si>
  <si>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</si>
  <si>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</si>
  <si>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</si>
  <si>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</si>
  <si>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</si>
  <si>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</si>
  <si>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</si>
  <si>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</si>
  <si>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</si>
  <si>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</si>
  <si>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</si>
  <si>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</si>
  <si>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</si>
  <si>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</si>
  <si>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</si>
  <si>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</si>
  <si>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</si>
  <si>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</si>
  <si>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</si>
  <si>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</si>
  <si>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</si>
  <si>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</si>
  <si>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</si>
  <si>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</si>
  <si>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</si>
  <si>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</si>
  <si>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</si>
  <si>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</si>
  <si>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</si>
  <si>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</si>
  <si>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АМБУЛАТОРНАЯ, д. 8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</si>
</sst>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&#1057;&#1042;%20&#1084;&#1072;&#1088;&#1090;-&#1076;&#1077;&#1082;&#1072;&#1073;&#1088;&#1100;%202015\&#1040;&#1084;&#1073;&#1091;&#1083;&#1072;&#1090;&#1086;&#1088;&#1085;&#1072;&#1103;\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176.08</v>
          </cell>
        </row>
        <row r="20">
          <cell r="H20">
            <v>559.13</v>
          </cell>
        </row>
        <row r="22">
          <cell r="H22">
            <v>361.48</v>
          </cell>
        </row>
        <row r="24">
          <cell r="H24">
            <v>369.92</v>
          </cell>
        </row>
        <row r="26">
          <cell r="H26">
            <v>1285.82</v>
          </cell>
        </row>
        <row r="34">
          <cell r="H34">
            <v>565.74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3402.6</v>
          </cell>
          <cell r="G7">
            <v>856.39</v>
          </cell>
          <cell r="I7">
            <v>1919.09</v>
          </cell>
        </row>
        <row r="9">
          <cell r="C9">
            <v>37472.71</v>
          </cell>
          <cell r="F9">
            <v>34863.39</v>
          </cell>
          <cell r="G9">
            <v>3959.11</v>
          </cell>
          <cell r="I9">
            <v>18427.57</v>
          </cell>
        </row>
        <row r="13">
          <cell r="C13">
            <v>284.31</v>
          </cell>
          <cell r="F13">
            <v>281.56</v>
          </cell>
          <cell r="G13">
            <v>58.18</v>
          </cell>
          <cell r="I13">
            <v>174.66</v>
          </cell>
        </row>
        <row r="14">
          <cell r="C14">
            <v>44.22</v>
          </cell>
          <cell r="F14">
            <v>44.22</v>
          </cell>
          <cell r="G14">
            <v>13.06</v>
          </cell>
          <cell r="H14">
            <v>0.67</v>
          </cell>
          <cell r="I14">
            <v>521.64</v>
          </cell>
        </row>
        <row r="15">
          <cell r="C15">
            <v>87.15</v>
          </cell>
          <cell r="F15">
            <v>-16621.21</v>
          </cell>
          <cell r="G15">
            <v>2427.87</v>
          </cell>
          <cell r="H15">
            <v>0.96</v>
          </cell>
          <cell r="I15">
            <v>7249</v>
          </cell>
        </row>
        <row r="16">
          <cell r="C16">
            <v>220435.92</v>
          </cell>
          <cell r="F16">
            <v>220435.92</v>
          </cell>
          <cell r="G16">
            <v>51728.48</v>
          </cell>
          <cell r="H16">
            <v>2577.04</v>
          </cell>
          <cell r="I16">
            <v>114987.69</v>
          </cell>
        </row>
        <row r="19">
          <cell r="C19">
            <v>15396.89</v>
          </cell>
          <cell r="F19">
            <v>15732.09</v>
          </cell>
          <cell r="G19">
            <v>3207.82</v>
          </cell>
          <cell r="H19">
            <v>166.02</v>
          </cell>
          <cell r="I19">
            <v>7788.49</v>
          </cell>
        </row>
        <row r="21">
          <cell r="F21">
            <v>10503.06</v>
          </cell>
          <cell r="G21">
            <v>3025.83</v>
          </cell>
          <cell r="H21">
            <v>114.46</v>
          </cell>
          <cell r="I21">
            <v>4934.18</v>
          </cell>
        </row>
        <row r="23">
          <cell r="F23">
            <v>11439.94</v>
          </cell>
          <cell r="G23">
            <v>3239.6</v>
          </cell>
          <cell r="I23">
            <v>4437.36</v>
          </cell>
        </row>
        <row r="25">
          <cell r="F25">
            <v>11035.29</v>
          </cell>
          <cell r="G25">
            <v>2194.67</v>
          </cell>
          <cell r="I25">
            <v>3680.57</v>
          </cell>
        </row>
        <row r="27">
          <cell r="F27">
            <v>20021.96</v>
          </cell>
          <cell r="G27">
            <v>3935.54</v>
          </cell>
          <cell r="I27">
            <v>12019.35</v>
          </cell>
        </row>
        <row r="32">
          <cell r="C32">
            <v>5350.23</v>
          </cell>
          <cell r="F32">
            <v>5444.23</v>
          </cell>
          <cell r="G32">
            <v>1081.24</v>
          </cell>
          <cell r="H32">
            <v>59.15</v>
          </cell>
          <cell r="I32">
            <v>2646.23</v>
          </cell>
        </row>
        <row r="35">
          <cell r="F35">
            <v>9639.35</v>
          </cell>
          <cell r="G35">
            <v>2849.28</v>
          </cell>
          <cell r="I35">
            <v>4730.51</v>
          </cell>
        </row>
        <row r="36">
          <cell r="C36">
            <v>11377.72</v>
          </cell>
          <cell r="F36">
            <v>11405</v>
          </cell>
          <cell r="G36">
            <v>2387.26</v>
          </cell>
          <cell r="H36">
            <v>147.5</v>
          </cell>
          <cell r="I36">
            <v>5914.15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21714.23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9295.44+12635.79+3733.23+5160.98+1445.2+6695.29</f>
        <v>38965.93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78429.36000000002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5"/>
      <c r="G13" s="65">
        <f>1321.52+'[2]Page1'!$F$25</f>
        <v>12356.810000000001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5"/>
      <c r="G14" s="92">
        <f>2100.62+'[2]Page1'!$F$21</f>
        <v>12603.68</v>
      </c>
      <c r="H14" s="5"/>
    </row>
    <row r="15" spans="1:8" ht="26.25" customHeight="1" thickBot="1">
      <c r="A15" s="4"/>
      <c r="B15" s="6"/>
      <c r="C15" s="3" t="s">
        <v>16</v>
      </c>
      <c r="D15" s="98" t="s">
        <v>156</v>
      </c>
      <c r="E15" s="99"/>
      <c r="F15" s="105"/>
      <c r="G15" s="93">
        <f>576.59+1217.63+'[2]Page1'!$G$21+'[2]Page1'!$H$21+'[2]Page1'!$I$21</f>
        <v>9868.69</v>
      </c>
      <c r="H15" s="5"/>
    </row>
    <row r="16" spans="1:8" ht="13.5" customHeight="1" thickBot="1">
      <c r="A16" s="4"/>
      <c r="B16" s="6"/>
      <c r="C16" s="3" t="s">
        <v>16</v>
      </c>
      <c r="D16" s="98" t="s">
        <v>157</v>
      </c>
      <c r="E16" s="99"/>
      <c r="F16" s="105"/>
      <c r="G16" s="94">
        <f>6695.29+G14-G15</f>
        <v>9430.28</v>
      </c>
      <c r="H16" s="49"/>
    </row>
    <row r="17" spans="1:8" ht="13.5" customHeight="1" thickBot="1">
      <c r="A17" s="4"/>
      <c r="B17" s="6"/>
      <c r="C17" s="3" t="s">
        <v>16</v>
      </c>
      <c r="D17" s="98" t="s">
        <v>158</v>
      </c>
      <c r="E17" s="99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5"/>
      <c r="G18" s="14">
        <f>G10</f>
        <v>21714.23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5"/>
      <c r="G19" s="73">
        <f>G18+G15-G17</f>
        <v>31582.92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1992.12+'[2]Page1'!$F$35</f>
        <v>11631.470000000001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2287.98+'[2]Page1'!$F$23</f>
        <v>13727.92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680.52+'[2]Page1'!$F$7</f>
        <v>4083.12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4004.4+'[2]Page1'!$F$27</f>
        <v>24026.36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61428.13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577.76+2400.81+1146.99+1341.92+395.41+1217.63+'[2]Page1'!$I$7+'[2]Page1'!$I$21+'[2]Page1'!$I$23+'[2]Page1'!$I$25+'[2]Page1'!$I$27+'[2]Page1'!$I$35</f>
        <v>38801.58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5"/>
      <c r="G27" s="82">
        <f>362.73+906.23+546.77+627.97+186.78+576.59+'[2]Page1'!$G$7+'[2]Page1'!$G$21+'[2]Page1'!$G$23+'[2]Page1'!$G$25+'[2]Page1'!$G$27+'[2]Page1'!$G$35</f>
        <v>19308.379999999997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5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124</v>
      </c>
      <c r="E29" s="99"/>
      <c r="F29" s="105"/>
      <c r="G29" s="70">
        <f>'[1]Page1'!$H$7+'[1]Page1'!$H$20+'[1]Page1'!$H$22+'[1]Page1'!$H$24+'[1]Page1'!$H$26+'[1]Page1'!$H$34</f>
        <v>3318.17</v>
      </c>
      <c r="H29" s="83"/>
      <c r="I29" s="79"/>
    </row>
    <row r="30" spans="1:9" ht="13.5" customHeight="1" thickBot="1">
      <c r="A30" s="4"/>
      <c r="B30" s="13"/>
      <c r="C30" s="3"/>
      <c r="D30" s="98" t="s">
        <v>166</v>
      </c>
      <c r="E30" s="99"/>
      <c r="F30" s="9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8" t="s">
        <v>175</v>
      </c>
      <c r="E32" s="99"/>
      <c r="F32" s="9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8" t="s">
        <v>51</v>
      </c>
      <c r="E35" s="99"/>
      <c r="F35" s="105"/>
      <c r="G35" s="66">
        <f>G24+G10</f>
        <v>83142.36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5"/>
      <c r="G37" s="73">
        <f>G19</f>
        <v>31582.92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8" t="s">
        <v>57</v>
      </c>
      <c r="E38" s="99"/>
      <c r="F38" s="105"/>
      <c r="G38" s="88">
        <f>G11+G12-G24</f>
        <v>55967.16000000001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5.69</v>
      </c>
      <c r="F42" s="80" t="s">
        <v>136</v>
      </c>
      <c r="G42" s="60">
        <v>3810334293</v>
      </c>
      <c r="H42" s="61">
        <f>G13</f>
        <v>12356.810000000001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11631.470000000001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13727.92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4083.12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24026.36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65825.68000000001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72597.37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175.7410587123481</v>
      </c>
      <c r="E63" s="76">
        <f>E64/117.48</f>
        <v>394.78226081035064</v>
      </c>
      <c r="F63" s="76">
        <f>F64/12</f>
        <v>1101.9641666666666</v>
      </c>
      <c r="G63" s="77">
        <f>G64/18.26</f>
        <v>1407.549835706462</v>
      </c>
      <c r="H63" s="78">
        <f>H64/0.88</f>
        <v>117.94318181818281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43629.08+'[2]Page1'!$F$16</f>
        <v>264065</v>
      </c>
      <c r="E64" s="65">
        <f>11234.07+'[2]Page1'!$F$9+'[2]Page1'!$F$13</f>
        <v>46379.02</v>
      </c>
      <c r="F64" s="65">
        <f>1774.35+'[2]Page1'!$F$14+'[2]Page1'!$F$36</f>
        <v>13223.57</v>
      </c>
      <c r="G64" s="72">
        <f>3353.7+1171.84+'[2]Page1'!$F$32+'[2]Page1'!$F$19</f>
        <v>25701.86</v>
      </c>
      <c r="H64" s="68">
        <f>16725+'[2]Page1'!$F$15</f>
        <v>103.79000000000087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11975.14+25866.54+'[2]Page1'!$G$16+'[2]Page1'!$H$16+'[2]Page1'!$I$16</f>
        <v>207134.89</v>
      </c>
      <c r="E65" s="65">
        <f>2180.58+5673.95+'[2]Page1'!$G$9+'[2]Page1'!$I$9+'[2]Page1'!$G$13+'[2]Page1'!$I$13</f>
        <v>30474.05</v>
      </c>
      <c r="F65" s="65">
        <f>747.43+764.22+'[2]Page1'!$G$36+'[2]Page1'!$H$36+'[2]Page1'!$I$36+'[2]Page1'!$G$14+'[2]Page1'!$H$14+'[2]Page1'!$I$14</f>
        <v>10495.929999999998</v>
      </c>
      <c r="G65" s="69">
        <f>1103.97+1483.63+374.26+537.22+'[2]Page1'!$G$19+'[2]Page1'!$H$19+'[2]Page1'!$I$19+'[2]Page1'!$G$32+'[2]Page1'!$H$32+'[2]Page1'!$I$32</f>
        <v>18448.030000000002</v>
      </c>
      <c r="H65" s="69">
        <f>645.14+'[2]Page1'!$G$15+'[2]Page1'!$H$15+'[2]Page1'!$I$15</f>
        <v>10322.97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56930.109999999986</v>
      </c>
      <c r="E66" s="76">
        <f>E64-E65</f>
        <v>15904.969999999998</v>
      </c>
      <c r="F66" s="76">
        <f>F64-F65</f>
        <v>2727.6400000000012</v>
      </c>
      <c r="G66" s="78">
        <f>G64-G65</f>
        <v>7253.829999999998</v>
      </c>
      <c r="H66" s="78">
        <f>H64-H65</f>
        <v>-10219.179999999998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43629.08+'[2]Page1'!$C$16</f>
        <v>264065</v>
      </c>
      <c r="E67" s="70">
        <f>11431.3+'[2]Page1'!$C$9+'[2]Page1'!$C$13</f>
        <v>49188.31999999999</v>
      </c>
      <c r="F67" s="71">
        <f>2058.7+'[2]Page1'!$C$14+'[2]Page1'!$C$36</f>
        <v>13480.64</v>
      </c>
      <c r="G67" s="71">
        <f>3671.47+1244.66+'[2]Page1'!$C$19+'[2]Page1'!$C$32</f>
        <v>25663.25</v>
      </c>
      <c r="H67" s="71">
        <f>'[2]Page1'!$C$15</f>
        <v>87.15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2809.2999999999956</v>
      </c>
      <c r="F68" s="44">
        <f>F67-F64</f>
        <v>257.0699999999997</v>
      </c>
      <c r="G68" s="44">
        <f>G67-G64</f>
        <v>-38.61000000000058</v>
      </c>
      <c r="H68" s="44">
        <f>H67-H64</f>
        <v>-16.640000000000867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3011.119999999994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7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2016-04-04T23:44:13Z</dcterms:modified>
  <cp:category/>
  <cp:version/>
  <cp:contentType/>
  <cp:contentStatus/>
</cp:coreProperties>
</file>