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<sst xmlns="http://schemas.openxmlformats.org/spreadsheetml/2006/main" count="299" uniqueCount="194">
  <si>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</si>
  <si>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</si>
  <si>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</si>
  <si>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</si>
  <si>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</si>
  <si>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</si>
  <si>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</si>
  <si>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</si>
  <si>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</si>
  <si>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</si>
  <si>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</si>
  <si>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</si>
  <si>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</si>
  <si>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</si>
  <si>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</si>
  <si>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</si>
  <si>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</si>
  <si>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</si>
  <si>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</si>
  <si>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</si>
  <si>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</si>
  <si>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</si>
  <si>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</si>
  <si>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</si>
  <si>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</si>
  <si>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</si>
  <si>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</si>
  <si>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</si>
  <si>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</si>
  <si>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</si>
  <si>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</si>
  <si>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</si>
  <si>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</si>
  <si>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</si>
  <si>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</si>
  <si>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</si>
  <si>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</si>
  <si>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</si>
  <si>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</si>
  <si>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</si>
  <si>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</si>
  <si>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</si>
  <si>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</si>
  <si>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</si>
  <si>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</si>
  <si>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</si>
  <si>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</si>
  <si>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</si>
  <si>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</si>
  <si>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</si>
  <si>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</si>
  <si>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</si>
  <si>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</si>
  <si>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</si>
  <si>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</si>
  <si>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</si>
  <si>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</si>
  <si>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</si>
  <si>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</si>
  <si>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</si>
  <si>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</si>
  <si>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</si>
  <si>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</si>
  <si>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</si>
  <si>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</si>
  <si>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</si>
  <si>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</si>
  <si>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</si>
  <si>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</si>
  <si>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</si>
  <si>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</si>
  <si>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</si>
  <si>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</si>
  <si>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</si>
  <si>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</si>
  <si>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</si>
  <si>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</si>
  <si>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</si>
  <si>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</si>
  <si>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</si>
  <si>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</si>
  <si>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</si>
  <si>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</si>
  <si>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</si>
  <si>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</si>
  <si>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</si>
  <si>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</si>
  <si>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</si>
  <si>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</si>
  <si>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</si>
  <si>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</si>
  <si>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</si>
  <si>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</si>
  <si>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</si>
  <si>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</si>
  <si>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</si>
  <si>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</si>
  <si>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</si>
  <si>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</si>
  <si>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</si>
  <si>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</si>
  <si>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</si>
  <si>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</si>
  <si>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</si>
  <si>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</si>
  <si>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</si>
  <si>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</si>
  <si>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</si>
  <si>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</si>
  <si>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</si>
  <si>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</si>
  <si>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</si>
  <si>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</si>
  <si>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</si>
  <si>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</si>
  <si>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</si>
  <si>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</si>
  <si>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</si>
  <si>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</si>
  <si>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</si>
  <si>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</si>
  <si>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</si>
  <si>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</si>
  <si>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</si>
  <si>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</si>
  <si>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</si>
  <si>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</si>
  <si>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</si>
  <si>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</si>
  <si>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</si>
  <si>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</si>
  <si>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</si>
  <si>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</si>
  <si>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</si>
  <si>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</si>
  <si>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</si>
  <si>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</si>
  <si>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</si>
  <si>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</si>
  <si>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</si>
  <si>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</si>
  <si>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</si>
  <si>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</si>
  <si>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</si>
  <si>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</si>
  <si>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</si>
  <si>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</si>
  <si>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</si>
  <si>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</si>
  <si>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</si>
  <si>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</si>
  <si>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</si>
  <si>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</si>
  <si>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</si>
  <si>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</si>
  <si>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</si>
  <si>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</si>
  <si>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</si>
  <si>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</si>
  <si>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</si>
  <si>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</si>
  <si>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</si>
  <si>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</si>
  <si>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</si>
  <si>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</si>
  <si>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</si>
  <si>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</si>
  <si>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</si>
  <si>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</si>
  <si>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</si>
  <si>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</si>
  <si>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</si>
  <si>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</si>
  <si>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</si>
  <si>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</si>
  <si>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</si>
  <si>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</si>
  <si>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</si>
  <si>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</si>
  <si>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</si>
  <si>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</si>
  <si>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</si>
  <si>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</si>
  <si>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</si>
  <si>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</si>
  <si>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</si>
  <si>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</si>
  <si>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</si>
  <si>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</si>
  <si>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</si>
  <si>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</si>
  <si>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</si>
  <si>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</si>
  <si>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7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</si>
</sst>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3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G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271.9</v>
          </cell>
          <cell r="H7">
            <v>0</v>
          </cell>
        </row>
        <row r="12">
          <cell r="F12">
            <v>3337.7</v>
          </cell>
          <cell r="I12">
            <v>2300.36</v>
          </cell>
        </row>
        <row r="14">
          <cell r="F14">
            <v>3823.32</v>
          </cell>
          <cell r="I14">
            <v>2290.65</v>
          </cell>
        </row>
        <row r="17">
          <cell r="F17">
            <v>461.2</v>
          </cell>
          <cell r="I17">
            <v>512.38</v>
          </cell>
        </row>
        <row r="20">
          <cell r="F20">
            <v>3359.6</v>
          </cell>
          <cell r="I20">
            <v>2194.35</v>
          </cell>
        </row>
        <row r="21">
          <cell r="C21">
            <v>1798.2</v>
          </cell>
          <cell r="F21">
            <v>1815.69</v>
          </cell>
          <cell r="I21">
            <v>1834.26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D65" sqref="D6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193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1"/>
      <c r="E3" s="129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36">
        <v>42369</v>
      </c>
      <c r="H6" s="5"/>
    </row>
    <row r="7" spans="1:8" ht="38.25" customHeight="1" thickBot="1">
      <c r="A7" s="167" t="s">
        <v>13</v>
      </c>
      <c r="B7" s="168"/>
      <c r="C7" s="168"/>
      <c r="D7" s="169"/>
      <c r="E7" s="169"/>
      <c r="F7" s="169"/>
      <c r="G7" s="168"/>
      <c r="H7" s="170"/>
    </row>
    <row r="8" spans="1:8" ht="33" customHeight="1" thickBot="1">
      <c r="A8" s="40" t="s">
        <v>0</v>
      </c>
      <c r="B8" s="39" t="s">
        <v>1</v>
      </c>
      <c r="C8" s="41" t="s">
        <v>2</v>
      </c>
      <c r="D8" s="163" t="s">
        <v>3</v>
      </c>
      <c r="E8" s="164"/>
      <c r="F8" s="16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63">
        <v>6630.92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90">
        <f>-1947.39+1638.34+1881.66+54.38+1727.49</f>
        <v>3354.48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31" t="s">
        <v>23</v>
      </c>
      <c r="E12" s="132"/>
      <c r="F12" s="133"/>
      <c r="G12" s="91">
        <f>G13+G14+G20+G21+G22+G23+G31</f>
        <v>13428.02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1"/>
      <c r="G13" s="65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1"/>
      <c r="G14" s="92">
        <f>667.54+'[2]Page1'!$F$12</f>
        <v>4005.24</v>
      </c>
      <c r="H14" s="5"/>
    </row>
    <row r="15" spans="1:8" ht="26.25" customHeight="1" thickBot="1">
      <c r="A15" s="4"/>
      <c r="B15" s="6"/>
      <c r="C15" s="3" t="s">
        <v>16</v>
      </c>
      <c r="D15" s="119" t="s">
        <v>156</v>
      </c>
      <c r="E15" s="120"/>
      <c r="F15" s="121"/>
      <c r="G15" s="93">
        <f>424.35+'[2]Page1'!$I$12</f>
        <v>2724.71</v>
      </c>
      <c r="H15" s="5"/>
    </row>
    <row r="16" spans="1:8" ht="13.5" customHeight="1" thickBot="1">
      <c r="A16" s="4"/>
      <c r="B16" s="6"/>
      <c r="C16" s="3" t="s">
        <v>16</v>
      </c>
      <c r="D16" s="119" t="s">
        <v>157</v>
      </c>
      <c r="E16" s="120"/>
      <c r="F16" s="121"/>
      <c r="G16" s="94">
        <f>1727.49+G14-G15</f>
        <v>3008.0199999999995</v>
      </c>
      <c r="H16" s="49"/>
    </row>
    <row r="17" spans="1:8" ht="13.5" customHeight="1" thickBot="1">
      <c r="A17" s="4"/>
      <c r="B17" s="6"/>
      <c r="C17" s="3" t="s">
        <v>16</v>
      </c>
      <c r="D17" s="119" t="s">
        <v>158</v>
      </c>
      <c r="E17" s="120"/>
      <c r="F17" s="121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1"/>
      <c r="G18" s="14">
        <f>G10</f>
        <v>6630.92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1"/>
      <c r="G19" s="73">
        <f>G18+G15-G17</f>
        <v>9355.630000000001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4" t="s">
        <v>32</v>
      </c>
      <c r="E20" s="135"/>
      <c r="F20" s="136"/>
      <c r="G20" s="65">
        <f>633.06+'[2]Page1'!$F$20</f>
        <v>3992.66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8" t="s">
        <v>151</v>
      </c>
      <c r="E21" s="129"/>
      <c r="F21" s="130"/>
      <c r="G21" s="64">
        <f>727.08+'[2]Page1'!$F$14</f>
        <v>4550.400000000001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8" t="s">
        <v>152</v>
      </c>
      <c r="E22" s="129"/>
      <c r="F22" s="130"/>
      <c r="G22" s="64">
        <f>54.38+'[2]Page1'!$F$7</f>
        <v>326.28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92.24+'[2]Page1'!$F$17</f>
        <v>553.4399999999999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8" t="s">
        <v>35</v>
      </c>
      <c r="E24" s="129"/>
      <c r="F24" s="130"/>
      <c r="G24" s="87">
        <f>G25+G26+G27+G28+G29+G30</f>
        <v>8681.71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1" t="s">
        <v>38</v>
      </c>
      <c r="E25" s="132"/>
      <c r="F25" s="133"/>
      <c r="G25" s="82">
        <f>94.99+402.42+462.21+424.35+'[2]Page1'!$I$12+'[2]Page1'!$I$14+'[2]Page1'!$I$17+'[2]Page1'!$I$20</f>
        <v>8681.71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1"/>
      <c r="G27" s="82">
        <f>'[1]Page1'!$G$7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1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 t="s">
        <v>124</v>
      </c>
      <c r="E29" s="120"/>
      <c r="F29" s="121"/>
      <c r="G29" s="70">
        <f>'[2]Page1'!$H$7</f>
        <v>0</v>
      </c>
      <c r="H29" s="83"/>
      <c r="I29" s="79"/>
    </row>
    <row r="30" spans="1:9" ht="13.5" customHeight="1" thickBot="1">
      <c r="A30" s="4"/>
      <c r="B30" s="13"/>
      <c r="C30" s="3"/>
      <c r="D30" s="119" t="s">
        <v>166</v>
      </c>
      <c r="E30" s="120"/>
      <c r="F30" s="12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9" t="s">
        <v>174</v>
      </c>
      <c r="E31" s="120"/>
      <c r="F31" s="12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9" t="s">
        <v>175</v>
      </c>
      <c r="E32" s="120"/>
      <c r="F32" s="120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19" t="s">
        <v>177</v>
      </c>
      <c r="E33" s="120"/>
      <c r="F33" s="12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9" t="s">
        <v>176</v>
      </c>
      <c r="E34" s="120"/>
      <c r="F34" s="12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9" t="s">
        <v>51</v>
      </c>
      <c r="E35" s="120"/>
      <c r="F35" s="121"/>
      <c r="G35" s="66">
        <f>G24+G10</f>
        <v>15312.63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1"/>
      <c r="G37" s="73">
        <f>G19</f>
        <v>9355.630000000001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9" t="s">
        <v>57</v>
      </c>
      <c r="E38" s="120"/>
      <c r="F38" s="121"/>
      <c r="G38" s="88">
        <f>G11+G12-G24</f>
        <v>8100.790000000001</v>
      </c>
      <c r="H38" s="49"/>
    </row>
    <row r="39" spans="1:8" ht="38.25" customHeight="1" thickBot="1">
      <c r="A39" s="148" t="s">
        <v>58</v>
      </c>
      <c r="B39" s="149"/>
      <c r="C39" s="149"/>
      <c r="D39" s="149"/>
      <c r="E39" s="149"/>
      <c r="F39" s="168"/>
      <c r="G39" s="149"/>
      <c r="H39" s="17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3992.66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4550.400000000001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326.28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553.4399999999999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6"/>
      <c r="G47" s="121"/>
      <c r="H47" s="61">
        <f>SUM(H41:H46)</f>
        <v>9422.780000000002</v>
      </c>
    </row>
    <row r="48" spans="1:8" ht="19.5" customHeight="1" thickBot="1">
      <c r="A48" s="148" t="s">
        <v>64</v>
      </c>
      <c r="B48" s="149"/>
      <c r="C48" s="149"/>
      <c r="D48" s="149"/>
      <c r="E48" s="149"/>
      <c r="F48" s="149"/>
      <c r="G48" s="149"/>
      <c r="H48" s="15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3" t="s">
        <v>141</v>
      </c>
      <c r="E49" s="11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3" t="s">
        <v>69</v>
      </c>
      <c r="E50" s="11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3" t="s">
        <v>71</v>
      </c>
      <c r="E51" s="11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3" t="s">
        <v>73</v>
      </c>
      <c r="E52" s="114"/>
      <c r="F52" s="56">
        <v>0</v>
      </c>
      <c r="G52" s="51"/>
      <c r="H52" s="49"/>
    </row>
    <row r="53" spans="1:8" ht="18.75" customHeight="1" thickBot="1">
      <c r="A53" s="171" t="s">
        <v>74</v>
      </c>
      <c r="B53" s="172"/>
      <c r="C53" s="172"/>
      <c r="D53" s="172"/>
      <c r="E53" s="172"/>
      <c r="F53" s="172"/>
      <c r="G53" s="172"/>
      <c r="H53" s="17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3" t="s">
        <v>15</v>
      </c>
      <c r="E54" s="11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3" t="s">
        <v>18</v>
      </c>
      <c r="E55" s="11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3" t="s">
        <v>20</v>
      </c>
      <c r="E56" s="11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3" t="s">
        <v>53</v>
      </c>
      <c r="E57" s="11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3" t="s">
        <v>55</v>
      </c>
      <c r="E58" s="11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0" t="s">
        <v>57</v>
      </c>
      <c r="E59" s="141"/>
      <c r="F59" s="57">
        <f>D66+E66+F66+G66+H66</f>
        <v>9.320000000000164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177.4675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313.92+'[2]Page1'!$F$21</f>
        <v>2129.61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f>286.03+'[2]Page1'!$I$21</f>
        <v>2120.29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9.320000000000164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313.92+'[2]Page1'!$C$21</f>
        <v>2112.12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-17.490000000000236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5" t="s">
        <v>145</v>
      </c>
      <c r="E69" s="146"/>
      <c r="F69" s="146"/>
      <c r="G69" s="146"/>
      <c r="H69" s="14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145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8" t="s">
        <v>101</v>
      </c>
      <c r="B72" s="149"/>
      <c r="C72" s="149"/>
      <c r="D72" s="149"/>
      <c r="E72" s="149"/>
      <c r="F72" s="149"/>
      <c r="G72" s="149"/>
      <c r="H72" s="15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9"/>
      <c r="F73" s="120"/>
      <c r="G73" s="12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9"/>
      <c r="F74" s="120"/>
      <c r="G74" s="12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9"/>
      <c r="F75" s="120"/>
      <c r="G75" s="12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6">
        <f>D68+E68+F68+G68+H68</f>
        <v>-17.490000000000236</v>
      </c>
    </row>
    <row r="77" spans="1:8" ht="25.5" customHeight="1" thickBot="1">
      <c r="A77" s="148" t="s">
        <v>107</v>
      </c>
      <c r="B77" s="149"/>
      <c r="C77" s="149"/>
      <c r="D77" s="149"/>
      <c r="E77" s="149"/>
      <c r="F77" s="149"/>
      <c r="G77" s="149"/>
      <c r="H77" s="15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9"/>
      <c r="F78" s="120"/>
      <c r="G78" s="12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5"/>
      <c r="F79" s="126"/>
      <c r="G79" s="12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6" t="s">
        <v>167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172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7" t="s">
        <v>115</v>
      </c>
      <c r="D86" s="138"/>
      <c r="E86" s="139"/>
    </row>
    <row r="87" spans="1:5" ht="18.75" customHeight="1" thickBot="1">
      <c r="A87" s="29">
        <v>2</v>
      </c>
      <c r="B87" s="4" t="s">
        <v>116</v>
      </c>
      <c r="C87" s="137" t="s">
        <v>117</v>
      </c>
      <c r="D87" s="138"/>
      <c r="E87" s="139"/>
    </row>
    <row r="88" spans="1:5" ht="16.5" customHeight="1" thickBot="1">
      <c r="A88" s="29">
        <v>3</v>
      </c>
      <c r="B88" s="4" t="s">
        <v>118</v>
      </c>
      <c r="C88" s="137" t="s">
        <v>119</v>
      </c>
      <c r="D88" s="138"/>
      <c r="E88" s="139"/>
    </row>
    <row r="89" spans="1:5" ht="13.5" thickBot="1">
      <c r="A89" s="29">
        <v>4</v>
      </c>
      <c r="B89" s="4" t="s">
        <v>16</v>
      </c>
      <c r="C89" s="137" t="s">
        <v>120</v>
      </c>
      <c r="D89" s="138"/>
      <c r="E89" s="139"/>
    </row>
    <row r="90" spans="1:5" ht="24" customHeight="1" thickBot="1">
      <c r="A90" s="29">
        <v>5</v>
      </c>
      <c r="B90" s="4" t="s">
        <v>86</v>
      </c>
      <c r="C90" s="137" t="s">
        <v>121</v>
      </c>
      <c r="D90" s="138"/>
      <c r="E90" s="139"/>
    </row>
    <row r="91" spans="1:5" ht="21" customHeight="1" thickBot="1">
      <c r="A91" s="30">
        <v>6</v>
      </c>
      <c r="B91" s="31" t="s">
        <v>122</v>
      </c>
      <c r="C91" s="137" t="s">
        <v>123</v>
      </c>
      <c r="D91" s="138"/>
      <c r="E91" s="139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2016-03-21T13:52:53Z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