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Лист1" sheetId="1" r:id="rId1"/>
    <sheet name="Лист2" sheetId="2" r:id="rId2"/>
    <sheet name="2.8. корпус 1" sheetId="3" r:id="rId3"/>
    <sheet name="2.8. корпус 3" sheetId="4" r:id="rId4"/>
    <sheet name="2.8.корпус 2" sheetId="5" r:id="rId5"/>
  </sheets>
  <definedNames>
    <definedName name="Par1769" localSheetId="2">'2.8. корпус 1'!$A$7</definedName>
    <definedName name="Par1889" localSheetId="2">'2.8. корпус 1'!$A$39</definedName>
    <definedName name="Par1890" localSheetId="2">'2.8. корпус 1'!$A$40</definedName>
    <definedName name="Par1904" localSheetId="2">'2.8. корпус 1'!#REF!</definedName>
    <definedName name="Par1933" localSheetId="2">'2.8. корпус 1'!$A$48</definedName>
    <definedName name="Par1962" localSheetId="2">'2.8. корпус 1'!$A$53</definedName>
    <definedName name="Par2005" localSheetId="2">'2.8. корпус 1'!#REF!</definedName>
    <definedName name="Par2076" localSheetId="2">'2.8. корпус 1'!$A$72</definedName>
    <definedName name="Par2105" localSheetId="2">'2.8. корпус 1'!$A$77</definedName>
    <definedName name="Par2129" localSheetId="2">'2.8. корпус 1'!$A$83</definedName>
    <definedName name="_xlnm.Print_Area" localSheetId="2">'2.8. корпус 1'!$A$1:$H$96</definedName>
  </definedNames>
  <calcPr fullCalcOnLoad="1"/>
</workbook>
</file>

<file path=xl/sharedStrings.xml><?xml version="1.0" encoding="utf-8"?>
<sst xmlns="http://schemas.openxmlformats.org/spreadsheetml/2006/main" count="880" uniqueCount="192">
  <si>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</si>
  <si>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</si>
  <si>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</si>
  <si>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</si>
  <si>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</si>
  <si>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</si>
  <si>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</si>
  <si>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</si>
  <si>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</si>
  <si>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</si>
  <si>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</si>
  <si>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</si>
  <si>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</si>
  <si>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</si>
  <si>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</si>
  <si>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</si>
  <si>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</si>
  <si>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</si>
  <si>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</si>
  <si>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</si>
  <si>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</si>
  <si>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</si>
  <si>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</si>
  <si>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</si>
  <si>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</si>
  <si>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</si>
  <si>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</si>
  <si>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</si>
  <si>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</si>
  <si>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</si>
  <si>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</si>
  <si>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</si>
  <si>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</si>
  <si>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</si>
  <si>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</si>
  <si>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</si>
  <si>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</si>
  <si>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</si>
  <si>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</si>
  <si>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</si>
  <si>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</si>
  <si>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</si>
  <si>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</si>
  <si>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</si>
  <si>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</si>
  <si>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</si>
  <si>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</si>
  <si>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</si>
  <si>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</si>
  <si>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</si>
  <si>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</si>
  <si>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</si>
  <si>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</si>
  <si>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</si>
  <si>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</si>
  <si>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</si>
  <si>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</si>
  <si>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</si>
  <si>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</si>
  <si>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</si>
  <si>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</si>
  <si>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</si>
  <si>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</si>
  <si>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</si>
  <si>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</si>
  <si>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</si>
  <si>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</si>
  <si>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</si>
  <si>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</si>
  <si>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</si>
  <si>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</si>
  <si>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</si>
  <si>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</si>
  <si>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</si>
  <si>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</si>
  <si>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</si>
  <si>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</si>
  <si>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</si>
  <si>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</si>
  <si>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</si>
  <si>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</si>
  <si>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</si>
  <si>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</si>
  <si>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</si>
  <si>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</si>
  <si>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</si>
  <si>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</si>
  <si>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</si>
  <si>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</si>
  <si>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</si>
  <si>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</si>
  <si>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</si>
  <si>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</si>
  <si>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</si>
  <si>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</si>
  <si>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</si>
  <si>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</si>
  <si>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</si>
  <si>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</si>
  <si>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</si>
  <si>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</si>
  <si>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</si>
  <si>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</si>
  <si>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</si>
  <si>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</si>
  <si>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</si>
  <si>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</si>
  <si>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</si>
  <si>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</si>
  <si>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</si>
  <si>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</si>
  <si>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</si>
  <si>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</si>
  <si>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</si>
  <si>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</si>
  <si>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</si>
  <si>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</si>
  <si>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</si>
  <si>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</si>
  <si>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</si>
  <si>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</si>
  <si>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</si>
  <si>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</si>
  <si>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</si>
  <si>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</si>
  <si>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</si>
  <si>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</si>
  <si>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</si>
  <si>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</si>
  <si>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</si>
  <si>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</si>
  <si>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</si>
  <si>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</si>
  <si>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</si>
  <si>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</si>
  <si>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</si>
  <si>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</si>
  <si>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</si>
  <si>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</si>
  <si>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</si>
  <si>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</si>
  <si>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</si>
  <si>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</si>
  <si>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</si>
  <si>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</si>
  <si>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</si>
  <si>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</si>
  <si>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</si>
  <si>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</si>
  <si>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</si>
  <si>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</si>
  <si>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</si>
  <si>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</si>
  <si>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</si>
  <si>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</si>
  <si>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</si>
  <si>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</si>
  <si>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</si>
  <si>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</si>
  <si>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</si>
  <si>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</si>
  <si>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</si>
  <si>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</si>
  <si>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</si>
  <si>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</si>
  <si>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</si>
  <si>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</si>
  <si>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</si>
  <si>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</si>
  <si>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</si>
  <si>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</si>
  <si>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</si>
  <si>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</si>
  <si>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</si>
  <si>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</si>
  <si>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</si>
  <si>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в том числе облуж ОДПУ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</si>
  <si>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</si>
  <si>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</si>
  <si>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</si>
  <si>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</si>
  <si>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</si>
  <si>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</si>
  <si>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22,16,10,23,24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</si>
  <si>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</si>
  <si>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</si>
  <si>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</si>
  <si>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38, корпус 2                                                                                                                                                      за 2017  год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</si>
  <si>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38, корпус 3                                                                                                                                                      за 2017  год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</si>
  <si>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38, корпус 1                                                                                                                                                      за 2017  год</t>
  </si>
  <si>
    <t>с 1 по 52</t>
  </si>
  <si>
    <t>кв.1,9,15,16,26,16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</si>
</sst>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0" fillId="0" borderId="33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35" borderId="33" xfId="0" applyNumberFormat="1" applyFill="1" applyBorder="1" applyAlignment="1">
      <alignment/>
    </xf>
    <xf numFmtId="2" fontId="0" fillId="35" borderId="33" xfId="0" applyNumberFormat="1" applyFill="1" applyBorder="1" applyAlignment="1">
      <alignment wrapText="1"/>
    </xf>
    <xf numFmtId="2" fontId="0" fillId="0" borderId="33" xfId="0" applyNumberForma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2" fontId="0" fillId="35" borderId="33" xfId="0" applyNumberFormat="1" applyFill="1" applyBorder="1" applyAlignment="1">
      <alignment horizontal="center" vertical="center"/>
    </xf>
    <xf numFmtId="2" fontId="0" fillId="35" borderId="33" xfId="0" applyNumberForma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189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6"/>
      <c r="E3" s="147"/>
      <c r="F3" s="14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5">
        <v>43100</v>
      </c>
      <c r="H6" s="5"/>
    </row>
    <row r="7" spans="1:8" ht="38.25" customHeight="1" thickBot="1">
      <c r="A7" s="123" t="s">
        <v>13</v>
      </c>
      <c r="B7" s="124"/>
      <c r="C7" s="124"/>
      <c r="D7" s="125"/>
      <c r="E7" s="125"/>
      <c r="F7" s="125"/>
      <c r="G7" s="124"/>
      <c r="H7" s="126"/>
    </row>
    <row r="8" spans="1:8" ht="33" customHeight="1" thickBot="1">
      <c r="A8" s="39" t="s">
        <v>0</v>
      </c>
      <c r="B8" s="38" t="s">
        <v>1</v>
      </c>
      <c r="C8" s="40" t="s">
        <v>2</v>
      </c>
      <c r="D8" s="149" t="s">
        <v>3</v>
      </c>
      <c r="E8" s="150"/>
      <c r="F8" s="15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7" t="s">
        <v>15</v>
      </c>
      <c r="E9" s="147"/>
      <c r="F9" s="16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7" t="s">
        <v>18</v>
      </c>
      <c r="E10" s="147"/>
      <c r="F10" s="168"/>
      <c r="G10" s="62">
        <f>3687.61/3</f>
        <v>1229.2033333333334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7" t="s">
        <v>20</v>
      </c>
      <c r="E11" s="147"/>
      <c r="F11" s="168"/>
      <c r="G11" s="86">
        <v>64967.17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72" t="s">
        <v>23</v>
      </c>
      <c r="E12" s="173"/>
      <c r="F12" s="174"/>
      <c r="G12" s="87">
        <f>G13+G14+G20+G21+G22+G23+G31</f>
        <v>275058.83999999997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4">
        <v>49685.76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88">
        <f>0</f>
        <v>0</v>
      </c>
      <c r="H14" s="5"/>
    </row>
    <row r="15" spans="1:8" ht="26.25" customHeight="1" thickBot="1">
      <c r="A15" s="4"/>
      <c r="B15" s="6"/>
      <c r="C15" s="3" t="s">
        <v>16</v>
      </c>
      <c r="D15" s="129" t="s">
        <v>155</v>
      </c>
      <c r="E15" s="130"/>
      <c r="F15" s="134"/>
      <c r="G15" s="89">
        <v>0</v>
      </c>
      <c r="H15" s="5"/>
    </row>
    <row r="16" spans="1:8" ht="13.5" customHeight="1" thickBot="1">
      <c r="A16" s="4"/>
      <c r="B16" s="6"/>
      <c r="C16" s="3" t="s">
        <v>16</v>
      </c>
      <c r="D16" s="129" t="s">
        <v>156</v>
      </c>
      <c r="E16" s="130"/>
      <c r="F16" s="134"/>
      <c r="G16" s="90">
        <v>0</v>
      </c>
      <c r="H16" s="48"/>
    </row>
    <row r="17" spans="1:8" ht="13.5" customHeight="1" thickBot="1">
      <c r="A17" s="4"/>
      <c r="B17" s="6"/>
      <c r="C17" s="3" t="s">
        <v>16</v>
      </c>
      <c r="D17" s="129" t="s">
        <v>157</v>
      </c>
      <c r="E17" s="130"/>
      <c r="F17" s="134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4">
        <f>G10</f>
        <v>1229.2033333333334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72">
        <f>G18+G15-G17</f>
        <v>1229.2033333333334</v>
      </c>
      <c r="H19" s="46"/>
    </row>
    <row r="20" spans="1:10" ht="26.25" customHeight="1" thickBot="1">
      <c r="A20" s="4" t="s">
        <v>30</v>
      </c>
      <c r="B20" s="6" t="s">
        <v>31</v>
      </c>
      <c r="C20" s="3" t="s">
        <v>16</v>
      </c>
      <c r="D20" s="176" t="s">
        <v>32</v>
      </c>
      <c r="E20" s="177"/>
      <c r="F20" s="178"/>
      <c r="G20" s="64">
        <v>55856.04</v>
      </c>
      <c r="H20" s="5"/>
      <c r="J20" t="s">
        <v>176</v>
      </c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7" t="s">
        <v>150</v>
      </c>
      <c r="E21" s="147"/>
      <c r="F21" s="168"/>
      <c r="G21" s="63">
        <v>52771.56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7" t="s">
        <v>151</v>
      </c>
      <c r="E22" s="147"/>
      <c r="F22" s="168"/>
      <c r="G22" s="63">
        <v>13314.36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9" t="s">
        <v>152</v>
      </c>
      <c r="E23" s="170"/>
      <c r="F23" s="171"/>
      <c r="G23" s="63">
        <v>103431.12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67" t="s">
        <v>35</v>
      </c>
      <c r="E24" s="147"/>
      <c r="F24" s="168"/>
      <c r="G24" s="84">
        <f>G25+G26+G27+G28+G29+G30</f>
        <v>258601.89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72" t="s">
        <v>38</v>
      </c>
      <c r="E25" s="173"/>
      <c r="F25" s="174"/>
      <c r="G25" s="80">
        <v>258601.89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4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4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/>
      <c r="E29" s="130"/>
      <c r="F29" s="134"/>
      <c r="G29" s="97"/>
      <c r="H29" s="81"/>
      <c r="I29" s="77"/>
    </row>
    <row r="30" spans="1:9" ht="13.5" customHeight="1" thickBot="1">
      <c r="A30" s="4"/>
      <c r="B30" s="13"/>
      <c r="C30" s="3"/>
      <c r="D30" s="129" t="s">
        <v>172</v>
      </c>
      <c r="E30" s="130"/>
      <c r="F30" s="175"/>
      <c r="G30" s="98">
        <v>0</v>
      </c>
      <c r="H30" s="82"/>
      <c r="I30" s="77"/>
    </row>
    <row r="31" spans="1:9" ht="13.5" customHeight="1" thickBot="1">
      <c r="A31" s="4"/>
      <c r="B31" s="13"/>
      <c r="C31" s="3"/>
      <c r="D31" s="129" t="s">
        <v>173</v>
      </c>
      <c r="E31" s="130"/>
      <c r="F31" s="130"/>
      <c r="G31" s="98">
        <v>0</v>
      </c>
      <c r="H31" s="82"/>
      <c r="I31" s="77"/>
    </row>
    <row r="32" spans="1:10" ht="13.5" customHeight="1" thickBot="1">
      <c r="A32" s="4"/>
      <c r="B32" s="13"/>
      <c r="C32" s="3"/>
      <c r="D32" s="129" t="s">
        <v>184</v>
      </c>
      <c r="E32" s="130"/>
      <c r="F32" s="130"/>
      <c r="G32" s="98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9" t="s">
        <v>175</v>
      </c>
      <c r="E33" s="130"/>
      <c r="F33" s="130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9" t="s">
        <v>174</v>
      </c>
      <c r="E34" s="130"/>
      <c r="F34" s="130"/>
      <c r="G34" s="99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9" t="s">
        <v>51</v>
      </c>
      <c r="E35" s="130"/>
      <c r="F35" s="134"/>
      <c r="G35" s="65">
        <f>G24+G10</f>
        <v>259831.09333333335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4"/>
      <c r="G37" s="72">
        <f>G19</f>
        <v>1229.2033333333334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9" t="s">
        <v>57</v>
      </c>
      <c r="E38" s="130"/>
      <c r="F38" s="134"/>
      <c r="G38" s="85">
        <f>G11+G12-G24</f>
        <v>81424.11999999994</v>
      </c>
      <c r="H38" s="48"/>
    </row>
    <row r="39" spans="1:8" ht="38.25" customHeight="1" thickBot="1">
      <c r="A39" s="127" t="s">
        <v>58</v>
      </c>
      <c r="B39" s="128"/>
      <c r="C39" s="128"/>
      <c r="D39" s="128"/>
      <c r="E39" s="128"/>
      <c r="F39" s="124"/>
      <c r="G39" s="128"/>
      <c r="H39" s="12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0</v>
      </c>
      <c r="F41" s="58" t="s">
        <v>135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3.06</v>
      </c>
      <c r="F42" s="78" t="s">
        <v>135</v>
      </c>
      <c r="G42" s="59">
        <v>3810334293</v>
      </c>
      <c r="H42" s="60">
        <f>G13</f>
        <v>49685.76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79" t="s">
        <v>136</v>
      </c>
      <c r="G43" s="59">
        <v>3848000155</v>
      </c>
      <c r="H43" s="60">
        <f>G20</f>
        <v>55856.04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52771.56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13314.36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103431.12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2"/>
      <c r="G47" s="134"/>
      <c r="H47" s="60">
        <f>SUM(H41:H46)</f>
        <v>275058.83999999997</v>
      </c>
    </row>
    <row r="48" spans="1:8" ht="19.5" customHeight="1" thickBot="1">
      <c r="A48" s="127" t="s">
        <v>64</v>
      </c>
      <c r="B48" s="128"/>
      <c r="C48" s="128"/>
      <c r="D48" s="128"/>
      <c r="E48" s="128"/>
      <c r="F48" s="128"/>
      <c r="G48" s="128"/>
      <c r="H48" s="13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21" t="s">
        <v>140</v>
      </c>
      <c r="E49" s="12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21" t="s">
        <v>69</v>
      </c>
      <c r="E50" s="12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21" t="s">
        <v>71</v>
      </c>
      <c r="E51" s="12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21" t="s">
        <v>73</v>
      </c>
      <c r="E52" s="122"/>
      <c r="F52" s="55">
        <v>0</v>
      </c>
      <c r="G52" s="50"/>
      <c r="H52" s="48"/>
    </row>
    <row r="53" spans="1:8" ht="18.75" customHeight="1" thickBot="1">
      <c r="A53" s="131" t="s">
        <v>74</v>
      </c>
      <c r="B53" s="132"/>
      <c r="C53" s="132"/>
      <c r="D53" s="132"/>
      <c r="E53" s="132"/>
      <c r="F53" s="132"/>
      <c r="G53" s="132"/>
      <c r="H53" s="13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21" t="s">
        <v>15</v>
      </c>
      <c r="E54" s="12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21" t="s">
        <v>18</v>
      </c>
      <c r="E55" s="12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21" t="s">
        <v>20</v>
      </c>
      <c r="E56" s="12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21" t="s">
        <v>53</v>
      </c>
      <c r="E57" s="12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21" t="s">
        <v>55</v>
      </c>
      <c r="E58" s="12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65" t="s">
        <v>57</v>
      </c>
      <c r="E59" s="166"/>
      <c r="F59" s="56">
        <f>D66+E66+F66+G66+H66</f>
        <v>-20833.820000000007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0">
        <f>D64/1638.64</f>
        <v>189.61749987794755</v>
      </c>
      <c r="E63" s="100">
        <f>E64/140.38</f>
        <v>590.9401624162986</v>
      </c>
      <c r="F63" s="100">
        <f>F64/14.34</f>
        <v>1669.0362622036262</v>
      </c>
      <c r="G63" s="101">
        <f>G64/22.34</f>
        <v>2136.946284691137</v>
      </c>
      <c r="H63" s="102">
        <f>H64/0.99</f>
        <v>2823.5656565656564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310714.82</v>
      </c>
      <c r="E64" s="64">
        <v>82956.18</v>
      </c>
      <c r="F64" s="64">
        <v>23933.98</v>
      </c>
      <c r="G64" s="71">
        <v>47739.38</v>
      </c>
      <c r="H64" s="67">
        <v>2795.33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307820.19</v>
      </c>
      <c r="E65" s="64">
        <v>104324.83</v>
      </c>
      <c r="F65" s="64">
        <v>26905.66</v>
      </c>
      <c r="G65" s="68">
        <v>48002.11</v>
      </c>
      <c r="H65" s="68">
        <v>1920.72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2894.6300000000047</v>
      </c>
      <c r="E66" s="75">
        <f>E64-E65</f>
        <v>-21368.65000000001</v>
      </c>
      <c r="F66" s="75">
        <f>F64-F65</f>
        <v>-2971.6800000000003</v>
      </c>
      <c r="G66" s="76">
        <f>G64-G65</f>
        <v>-262.7300000000032</v>
      </c>
      <c r="H66" s="76">
        <f>H64-H65</f>
        <v>874.6099999999999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310714.82</v>
      </c>
      <c r="E67" s="69">
        <v>89168.46</v>
      </c>
      <c r="F67" s="69">
        <v>23476.89</v>
      </c>
      <c r="G67" s="69">
        <v>47940.07</v>
      </c>
      <c r="H67" s="69">
        <f>H64</f>
        <v>2795.33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6212.280000000013</v>
      </c>
      <c r="F68" s="43">
        <f>F67-F64</f>
        <v>-457.09000000000015</v>
      </c>
      <c r="G68" s="43">
        <f>G67-G64</f>
        <v>200.69000000000233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6" t="s">
        <v>144</v>
      </c>
      <c r="E69" s="157"/>
      <c r="F69" s="157"/>
      <c r="G69" s="157"/>
      <c r="H69" s="15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9" t="s">
        <v>144</v>
      </c>
      <c r="E70" s="160"/>
      <c r="F70" s="160"/>
      <c r="G70" s="160"/>
      <c r="H70" s="16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7" t="s">
        <v>101</v>
      </c>
      <c r="B72" s="128"/>
      <c r="C72" s="128"/>
      <c r="D72" s="128"/>
      <c r="E72" s="128"/>
      <c r="F72" s="128"/>
      <c r="G72" s="128"/>
      <c r="H72" s="135"/>
    </row>
    <row r="73" spans="1:8" ht="45" customHeight="1" thickBot="1">
      <c r="A73" s="108" t="s">
        <v>102</v>
      </c>
      <c r="B73" s="108" t="s">
        <v>66</v>
      </c>
      <c r="C73" s="109" t="s">
        <v>67</v>
      </c>
      <c r="D73" s="108" t="s">
        <v>66</v>
      </c>
      <c r="E73" s="162" t="s">
        <v>183</v>
      </c>
      <c r="F73" s="163"/>
      <c r="G73" s="164"/>
      <c r="H73" s="110">
        <v>6</v>
      </c>
    </row>
    <row r="74" spans="1:8" ht="45" customHeight="1" thickBot="1">
      <c r="A74" s="108" t="s">
        <v>103</v>
      </c>
      <c r="B74" s="108" t="s">
        <v>69</v>
      </c>
      <c r="C74" s="109" t="s">
        <v>67</v>
      </c>
      <c r="D74" s="108" t="s">
        <v>69</v>
      </c>
      <c r="E74" s="162"/>
      <c r="F74" s="163"/>
      <c r="G74" s="164"/>
      <c r="H74" s="110">
        <v>0</v>
      </c>
    </row>
    <row r="75" spans="1:8" ht="66.75" customHeight="1" thickBot="1">
      <c r="A75" s="108" t="s">
        <v>104</v>
      </c>
      <c r="B75" s="108" t="s">
        <v>71</v>
      </c>
      <c r="C75" s="109" t="s">
        <v>105</v>
      </c>
      <c r="D75" s="108" t="s">
        <v>71</v>
      </c>
      <c r="E75" s="162"/>
      <c r="F75" s="163"/>
      <c r="G75" s="164"/>
      <c r="H75" s="110">
        <v>6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9"/>
      <c r="F76" s="160"/>
      <c r="G76" s="161"/>
      <c r="H76" s="25">
        <f>D68+E68+F68+G68+H68</f>
        <v>5955.880000000016</v>
      </c>
    </row>
    <row r="77" spans="1:8" ht="25.5" customHeight="1" thickBot="1">
      <c r="A77" s="127" t="s">
        <v>107</v>
      </c>
      <c r="B77" s="128"/>
      <c r="C77" s="128"/>
      <c r="D77" s="128"/>
      <c r="E77" s="128"/>
      <c r="F77" s="128"/>
      <c r="G77" s="128"/>
      <c r="H77" s="135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83"/>
      <c r="F78" s="184"/>
      <c r="G78" s="185"/>
      <c r="H78" s="105"/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86"/>
      <c r="F79" s="187"/>
      <c r="G79" s="18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80" t="s">
        <v>165</v>
      </c>
      <c r="F80" s="181"/>
      <c r="G80" s="181"/>
      <c r="H80" s="182"/>
    </row>
    <row r="81" ht="12.75">
      <c r="A81" s="1"/>
    </row>
    <row r="82" ht="12.75">
      <c r="A82" s="1"/>
    </row>
    <row r="83" spans="1:8" ht="38.25" customHeight="1">
      <c r="A83" s="179" t="s">
        <v>170</v>
      </c>
      <c r="B83" s="179"/>
      <c r="C83" s="179"/>
      <c r="D83" s="179"/>
      <c r="E83" s="179"/>
      <c r="F83" s="179"/>
      <c r="G83" s="179"/>
      <c r="H83" s="17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53" t="s">
        <v>115</v>
      </c>
      <c r="D86" s="154"/>
      <c r="E86" s="155"/>
    </row>
    <row r="87" spans="1:5" ht="18.75" customHeight="1" thickBot="1">
      <c r="A87" s="28">
        <v>2</v>
      </c>
      <c r="B87" s="4" t="s">
        <v>116</v>
      </c>
      <c r="C87" s="153" t="s">
        <v>117</v>
      </c>
      <c r="D87" s="154"/>
      <c r="E87" s="155"/>
    </row>
    <row r="88" spans="1:5" ht="16.5" customHeight="1" thickBot="1">
      <c r="A88" s="28">
        <v>3</v>
      </c>
      <c r="B88" s="4" t="s">
        <v>118</v>
      </c>
      <c r="C88" s="153" t="s">
        <v>119</v>
      </c>
      <c r="D88" s="154"/>
      <c r="E88" s="155"/>
    </row>
    <row r="89" spans="1:5" ht="13.5" thickBot="1">
      <c r="A89" s="28">
        <v>4</v>
      </c>
      <c r="B89" s="4" t="s">
        <v>16</v>
      </c>
      <c r="C89" s="153" t="s">
        <v>120</v>
      </c>
      <c r="D89" s="154"/>
      <c r="E89" s="155"/>
    </row>
    <row r="90" spans="1:5" ht="24" customHeight="1" thickBot="1">
      <c r="A90" s="28">
        <v>5</v>
      </c>
      <c r="B90" s="4" t="s">
        <v>86</v>
      </c>
      <c r="C90" s="153" t="s">
        <v>121</v>
      </c>
      <c r="D90" s="154"/>
      <c r="E90" s="155"/>
    </row>
    <row r="91" spans="1:5" ht="21" customHeight="1" thickBot="1">
      <c r="A91" s="29">
        <v>6</v>
      </c>
      <c r="B91" s="30" t="s">
        <v>122</v>
      </c>
      <c r="C91" s="153" t="s">
        <v>123</v>
      </c>
      <c r="D91" s="154"/>
      <c r="E91" s="155"/>
    </row>
    <row r="93" spans="2:3" ht="15">
      <c r="B93" s="120" t="s">
        <v>177</v>
      </c>
      <c r="C93" s="120"/>
    </row>
    <row r="94" spans="2:6" ht="72">
      <c r="B94" s="93" t="s">
        <v>178</v>
      </c>
      <c r="C94" s="111" t="s">
        <v>185</v>
      </c>
      <c r="D94" s="94" t="s">
        <v>179</v>
      </c>
      <c r="E94" s="95" t="s">
        <v>180</v>
      </c>
      <c r="F94" s="112" t="s">
        <v>186</v>
      </c>
    </row>
    <row r="95" spans="2:6" ht="25.5">
      <c r="B95" s="96" t="s">
        <v>181</v>
      </c>
      <c r="C95" s="113">
        <f>1599.31/3</f>
        <v>533.1033333333334</v>
      </c>
      <c r="D95" s="114">
        <v>5031.95</v>
      </c>
      <c r="E95" s="113">
        <v>4499.6</v>
      </c>
      <c r="F95" s="115">
        <f>C95+E95</f>
        <v>5032.703333333334</v>
      </c>
    </row>
    <row r="96" spans="2:6" ht="25.5">
      <c r="B96" s="96" t="s">
        <v>182</v>
      </c>
      <c r="C96" s="113">
        <f>1414.66/3</f>
        <v>471.55333333333334</v>
      </c>
      <c r="D96" s="114">
        <v>4848.11</v>
      </c>
      <c r="E96" s="113">
        <v>3934.94</v>
      </c>
      <c r="F96" s="115">
        <f>C96+E96</f>
        <v>4406.493333333334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188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6"/>
      <c r="E3" s="147"/>
      <c r="F3" s="14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5">
        <v>43100</v>
      </c>
      <c r="H6" s="5"/>
    </row>
    <row r="7" spans="1:8" ht="38.25" customHeight="1" thickBot="1">
      <c r="A7" s="123" t="s">
        <v>13</v>
      </c>
      <c r="B7" s="124"/>
      <c r="C7" s="124"/>
      <c r="D7" s="125"/>
      <c r="E7" s="125"/>
      <c r="F7" s="125"/>
      <c r="G7" s="124"/>
      <c r="H7" s="126"/>
    </row>
    <row r="8" spans="1:8" ht="33" customHeight="1" thickBot="1">
      <c r="A8" s="39" t="s">
        <v>0</v>
      </c>
      <c r="B8" s="38" t="s">
        <v>1</v>
      </c>
      <c r="C8" s="40" t="s">
        <v>2</v>
      </c>
      <c r="D8" s="149" t="s">
        <v>3</v>
      </c>
      <c r="E8" s="150"/>
      <c r="F8" s="15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7" t="s">
        <v>15</v>
      </c>
      <c r="E9" s="147"/>
      <c r="F9" s="16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7" t="s">
        <v>18</v>
      </c>
      <c r="E10" s="147"/>
      <c r="F10" s="168"/>
      <c r="G10" s="62">
        <f>3687.61/3</f>
        <v>1229.2033333333334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7" t="s">
        <v>20</v>
      </c>
      <c r="E11" s="147"/>
      <c r="F11" s="168"/>
      <c r="G11" s="86">
        <v>74312.31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72" t="s">
        <v>23</v>
      </c>
      <c r="E12" s="173"/>
      <c r="F12" s="174"/>
      <c r="G12" s="87">
        <f>G13+G14+G20+G21+G22+G23+G31</f>
        <v>256539.84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4">
        <v>46340.64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88">
        <f>0</f>
        <v>0</v>
      </c>
      <c r="H14" s="5"/>
    </row>
    <row r="15" spans="1:8" ht="26.25" customHeight="1" thickBot="1">
      <c r="A15" s="4"/>
      <c r="B15" s="6"/>
      <c r="C15" s="3" t="s">
        <v>16</v>
      </c>
      <c r="D15" s="129" t="s">
        <v>155</v>
      </c>
      <c r="E15" s="130"/>
      <c r="F15" s="134"/>
      <c r="G15" s="89">
        <v>0</v>
      </c>
      <c r="H15" s="5"/>
    </row>
    <row r="16" spans="1:8" ht="13.5" customHeight="1" thickBot="1">
      <c r="A16" s="4"/>
      <c r="B16" s="6"/>
      <c r="C16" s="3" t="s">
        <v>16</v>
      </c>
      <c r="D16" s="129" t="s">
        <v>156</v>
      </c>
      <c r="E16" s="130"/>
      <c r="F16" s="134"/>
      <c r="G16" s="90">
        <v>0</v>
      </c>
      <c r="H16" s="48"/>
    </row>
    <row r="17" spans="1:8" ht="13.5" customHeight="1" thickBot="1">
      <c r="A17" s="4"/>
      <c r="B17" s="6"/>
      <c r="C17" s="3" t="s">
        <v>16</v>
      </c>
      <c r="D17" s="129" t="s">
        <v>157</v>
      </c>
      <c r="E17" s="130"/>
      <c r="F17" s="134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4">
        <f>G10</f>
        <v>1229.2033333333334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72">
        <f>G18+G15-G17</f>
        <v>1229.2033333333334</v>
      </c>
      <c r="H19" s="46"/>
    </row>
    <row r="20" spans="1:10" ht="26.25" customHeight="1" thickBot="1">
      <c r="A20" s="4" t="s">
        <v>30</v>
      </c>
      <c r="B20" s="6" t="s">
        <v>31</v>
      </c>
      <c r="C20" s="3" t="s">
        <v>16</v>
      </c>
      <c r="D20" s="176" t="s">
        <v>32</v>
      </c>
      <c r="E20" s="177"/>
      <c r="F20" s="178"/>
      <c r="G20" s="64">
        <v>52095.36</v>
      </c>
      <c r="H20" s="5"/>
      <c r="J20" t="s">
        <v>176</v>
      </c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7" t="s">
        <v>150</v>
      </c>
      <c r="E21" s="147"/>
      <c r="F21" s="168"/>
      <c r="G21" s="63">
        <v>49218.6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7" t="s">
        <v>151</v>
      </c>
      <c r="E22" s="147"/>
      <c r="F22" s="168"/>
      <c r="G22" s="63">
        <v>12418.08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9" t="s">
        <v>152</v>
      </c>
      <c r="E23" s="170"/>
      <c r="F23" s="171"/>
      <c r="G23" s="63">
        <v>96467.16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67" t="s">
        <v>35</v>
      </c>
      <c r="E24" s="147"/>
      <c r="F24" s="168"/>
      <c r="G24" s="84">
        <f>G25+G26+G27+G28+G29+G30</f>
        <v>266576.5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72" t="s">
        <v>38</v>
      </c>
      <c r="E25" s="173"/>
      <c r="F25" s="174"/>
      <c r="G25" s="80">
        <v>266576.5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4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4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/>
      <c r="E29" s="130"/>
      <c r="F29" s="134"/>
      <c r="G29" s="97"/>
      <c r="H29" s="81"/>
      <c r="I29" s="77"/>
    </row>
    <row r="30" spans="1:9" ht="13.5" customHeight="1" thickBot="1">
      <c r="A30" s="4"/>
      <c r="B30" s="13"/>
      <c r="C30" s="3"/>
      <c r="D30" s="129" t="s">
        <v>172</v>
      </c>
      <c r="E30" s="130"/>
      <c r="F30" s="175"/>
      <c r="G30" s="98">
        <v>0</v>
      </c>
      <c r="H30" s="82"/>
      <c r="I30" s="77"/>
    </row>
    <row r="31" spans="1:9" ht="13.5" customHeight="1" thickBot="1">
      <c r="A31" s="4"/>
      <c r="B31" s="13"/>
      <c r="C31" s="3"/>
      <c r="D31" s="129" t="s">
        <v>173</v>
      </c>
      <c r="E31" s="130"/>
      <c r="F31" s="130"/>
      <c r="G31" s="98">
        <v>0</v>
      </c>
      <c r="H31" s="82"/>
      <c r="I31" s="77"/>
    </row>
    <row r="32" spans="1:10" ht="13.5" customHeight="1" thickBot="1">
      <c r="A32" s="4"/>
      <c r="B32" s="13"/>
      <c r="C32" s="3"/>
      <c r="D32" s="129" t="s">
        <v>184</v>
      </c>
      <c r="E32" s="130"/>
      <c r="F32" s="130"/>
      <c r="G32" s="98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9" t="s">
        <v>175</v>
      </c>
      <c r="E33" s="130"/>
      <c r="F33" s="130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9" t="s">
        <v>174</v>
      </c>
      <c r="E34" s="130"/>
      <c r="F34" s="130"/>
      <c r="G34" s="99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9" t="s">
        <v>51</v>
      </c>
      <c r="E35" s="130"/>
      <c r="F35" s="134"/>
      <c r="G35" s="65">
        <f>G24+G10</f>
        <v>267805.7033333333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4"/>
      <c r="G37" s="72">
        <f>G19</f>
        <v>1229.2033333333334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9" t="s">
        <v>57</v>
      </c>
      <c r="E38" s="130"/>
      <c r="F38" s="134"/>
      <c r="G38" s="85">
        <f>G11+G12-G24</f>
        <v>64275.65000000002</v>
      </c>
      <c r="H38" s="48"/>
    </row>
    <row r="39" spans="1:8" ht="38.25" customHeight="1" thickBot="1">
      <c r="A39" s="127" t="s">
        <v>58</v>
      </c>
      <c r="B39" s="128"/>
      <c r="C39" s="128"/>
      <c r="D39" s="128"/>
      <c r="E39" s="128"/>
      <c r="F39" s="124"/>
      <c r="G39" s="128"/>
      <c r="H39" s="12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0</v>
      </c>
      <c r="F41" s="58" t="s">
        <v>135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3.06</v>
      </c>
      <c r="F42" s="78" t="s">
        <v>135</v>
      </c>
      <c r="G42" s="59">
        <v>3810334293</v>
      </c>
      <c r="H42" s="60">
        <f>G13</f>
        <v>46340.64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79" t="s">
        <v>136</v>
      </c>
      <c r="G43" s="59">
        <v>3848000155</v>
      </c>
      <c r="H43" s="60">
        <f>G20</f>
        <v>52095.36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49218.6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12418.08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96467.16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2"/>
      <c r="G47" s="134"/>
      <c r="H47" s="60">
        <f>SUM(H41:H46)</f>
        <v>256539.84</v>
      </c>
    </row>
    <row r="48" spans="1:8" ht="19.5" customHeight="1" thickBot="1">
      <c r="A48" s="127" t="s">
        <v>64</v>
      </c>
      <c r="B48" s="128"/>
      <c r="C48" s="128"/>
      <c r="D48" s="128"/>
      <c r="E48" s="128"/>
      <c r="F48" s="128"/>
      <c r="G48" s="128"/>
      <c r="H48" s="13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21" t="s">
        <v>140</v>
      </c>
      <c r="E49" s="12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21" t="s">
        <v>69</v>
      </c>
      <c r="E50" s="12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21" t="s">
        <v>71</v>
      </c>
      <c r="E51" s="12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21" t="s">
        <v>73</v>
      </c>
      <c r="E52" s="122"/>
      <c r="F52" s="55">
        <v>0</v>
      </c>
      <c r="G52" s="50"/>
      <c r="H52" s="48"/>
    </row>
    <row r="53" spans="1:8" ht="18.75" customHeight="1" thickBot="1">
      <c r="A53" s="131" t="s">
        <v>74</v>
      </c>
      <c r="B53" s="132"/>
      <c r="C53" s="132"/>
      <c r="D53" s="132"/>
      <c r="E53" s="132"/>
      <c r="F53" s="132"/>
      <c r="G53" s="132"/>
      <c r="H53" s="13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21" t="s">
        <v>15</v>
      </c>
      <c r="E54" s="12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21" t="s">
        <v>18</v>
      </c>
      <c r="E55" s="12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21" t="s">
        <v>20</v>
      </c>
      <c r="E56" s="12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21" t="s">
        <v>53</v>
      </c>
      <c r="E57" s="12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21" t="s">
        <v>55</v>
      </c>
      <c r="E58" s="12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65" t="s">
        <v>57</v>
      </c>
      <c r="E59" s="166"/>
      <c r="F59" s="56">
        <f>D66+E66+F66+G66+H66</f>
        <v>-56427.570000000014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0">
        <f>D64/1638.64</f>
        <v>166.95589635307326</v>
      </c>
      <c r="E63" s="100">
        <f>E64/140.38</f>
        <v>375.5631856389799</v>
      </c>
      <c r="F63" s="100">
        <f>F64/14.34</f>
        <v>1865.6283124128313</v>
      </c>
      <c r="G63" s="101">
        <f>G64/22.34</f>
        <v>2115.5586392121754</v>
      </c>
      <c r="H63" s="102">
        <f>H64/0.99</f>
        <v>2216.4949494949497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273580.61</v>
      </c>
      <c r="E64" s="64">
        <v>52721.56</v>
      </c>
      <c r="F64" s="64">
        <v>26753.11</v>
      </c>
      <c r="G64" s="71">
        <v>47261.58</v>
      </c>
      <c r="H64" s="67">
        <v>2194.33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319117.5</v>
      </c>
      <c r="E65" s="64">
        <v>68231.67</v>
      </c>
      <c r="F65" s="64">
        <v>23286.65</v>
      </c>
      <c r="G65" s="68">
        <v>46544.98</v>
      </c>
      <c r="H65" s="68">
        <v>1757.96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-45536.890000000014</v>
      </c>
      <c r="E66" s="75">
        <f>E64-E65</f>
        <v>-15510.11</v>
      </c>
      <c r="F66" s="75">
        <f>F64-F65</f>
        <v>3466.459999999999</v>
      </c>
      <c r="G66" s="76">
        <f>G64-G65</f>
        <v>716.5999999999985</v>
      </c>
      <c r="H66" s="76">
        <f>H64-H65</f>
        <v>436.3699999999999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273580.61</v>
      </c>
      <c r="E67" s="69">
        <v>68231.67</v>
      </c>
      <c r="F67" s="70">
        <v>25625.98</v>
      </c>
      <c r="G67" s="70">
        <v>46448.11</v>
      </c>
      <c r="H67" s="70">
        <f>H64</f>
        <v>2194.33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15510.11</v>
      </c>
      <c r="F68" s="43">
        <f>F67-F64</f>
        <v>-1127.130000000001</v>
      </c>
      <c r="G68" s="43">
        <f>G67-G64</f>
        <v>-813.4700000000012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6" t="s">
        <v>144</v>
      </c>
      <c r="E69" s="157"/>
      <c r="F69" s="157"/>
      <c r="G69" s="157"/>
      <c r="H69" s="15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9" t="s">
        <v>144</v>
      </c>
      <c r="E70" s="160"/>
      <c r="F70" s="160"/>
      <c r="G70" s="160"/>
      <c r="H70" s="16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7" t="s">
        <v>101</v>
      </c>
      <c r="B72" s="128"/>
      <c r="C72" s="128"/>
      <c r="D72" s="128"/>
      <c r="E72" s="128"/>
      <c r="F72" s="128"/>
      <c r="G72" s="128"/>
      <c r="H72" s="135"/>
    </row>
    <row r="73" spans="1:8" ht="45" customHeight="1" thickBot="1">
      <c r="A73" s="108" t="s">
        <v>102</v>
      </c>
      <c r="B73" s="108" t="s">
        <v>66</v>
      </c>
      <c r="C73" s="109" t="s">
        <v>67</v>
      </c>
      <c r="D73" s="108" t="s">
        <v>66</v>
      </c>
      <c r="E73" s="162" t="s">
        <v>190</v>
      </c>
      <c r="F73" s="163"/>
      <c r="G73" s="164"/>
      <c r="H73" s="110">
        <v>52</v>
      </c>
    </row>
    <row r="74" spans="1:8" ht="45" customHeight="1" thickBot="1">
      <c r="A74" s="108" t="s">
        <v>103</v>
      </c>
      <c r="B74" s="108" t="s">
        <v>69</v>
      </c>
      <c r="C74" s="109" t="s">
        <v>67</v>
      </c>
      <c r="D74" s="108" t="s">
        <v>69</v>
      </c>
      <c r="E74" s="162"/>
      <c r="F74" s="163"/>
      <c r="G74" s="164"/>
      <c r="H74" s="110">
        <v>52</v>
      </c>
    </row>
    <row r="75" spans="1:8" ht="66.75" customHeight="1" thickBot="1">
      <c r="A75" s="108" t="s">
        <v>104</v>
      </c>
      <c r="B75" s="108" t="s">
        <v>71</v>
      </c>
      <c r="C75" s="109" t="s">
        <v>105</v>
      </c>
      <c r="D75" s="108" t="s">
        <v>71</v>
      </c>
      <c r="E75" s="162"/>
      <c r="F75" s="163"/>
      <c r="G75" s="164"/>
      <c r="H75" s="110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9"/>
      <c r="F76" s="160"/>
      <c r="G76" s="161"/>
      <c r="H76" s="25">
        <f>D68+E68+F68+G68+H68</f>
        <v>13569.509999999998</v>
      </c>
    </row>
    <row r="77" spans="1:8" ht="25.5" customHeight="1" thickBot="1">
      <c r="A77" s="127" t="s">
        <v>107</v>
      </c>
      <c r="B77" s="128"/>
      <c r="C77" s="128"/>
      <c r="D77" s="128"/>
      <c r="E77" s="128"/>
      <c r="F77" s="128"/>
      <c r="G77" s="128"/>
      <c r="H77" s="135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83" t="s">
        <v>191</v>
      </c>
      <c r="F78" s="184"/>
      <c r="G78" s="185"/>
      <c r="H78" s="105">
        <v>6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86"/>
      <c r="F79" s="187"/>
      <c r="G79" s="18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80" t="s">
        <v>165</v>
      </c>
      <c r="F80" s="181"/>
      <c r="G80" s="181"/>
      <c r="H80" s="182"/>
    </row>
    <row r="81" ht="12.75">
      <c r="A81" s="1"/>
    </row>
    <row r="82" ht="12.75">
      <c r="A82" s="1"/>
    </row>
    <row r="83" spans="1:8" ht="38.25" customHeight="1">
      <c r="A83" s="179" t="s">
        <v>170</v>
      </c>
      <c r="B83" s="179"/>
      <c r="C83" s="179"/>
      <c r="D83" s="179"/>
      <c r="E83" s="179"/>
      <c r="F83" s="179"/>
      <c r="G83" s="179"/>
      <c r="H83" s="17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53" t="s">
        <v>115</v>
      </c>
      <c r="D86" s="154"/>
      <c r="E86" s="155"/>
    </row>
    <row r="87" spans="1:5" ht="18.75" customHeight="1" thickBot="1">
      <c r="A87" s="28">
        <v>2</v>
      </c>
      <c r="B87" s="4" t="s">
        <v>116</v>
      </c>
      <c r="C87" s="153" t="s">
        <v>117</v>
      </c>
      <c r="D87" s="154"/>
      <c r="E87" s="155"/>
    </row>
    <row r="88" spans="1:5" ht="16.5" customHeight="1" thickBot="1">
      <c r="A88" s="28">
        <v>3</v>
      </c>
      <c r="B88" s="4" t="s">
        <v>118</v>
      </c>
      <c r="C88" s="153" t="s">
        <v>119</v>
      </c>
      <c r="D88" s="154"/>
      <c r="E88" s="155"/>
    </row>
    <row r="89" spans="1:5" ht="13.5" thickBot="1">
      <c r="A89" s="28">
        <v>4</v>
      </c>
      <c r="B89" s="4" t="s">
        <v>16</v>
      </c>
      <c r="C89" s="153" t="s">
        <v>120</v>
      </c>
      <c r="D89" s="154"/>
      <c r="E89" s="155"/>
    </row>
    <row r="90" spans="1:5" ht="24" customHeight="1" thickBot="1">
      <c r="A90" s="28">
        <v>5</v>
      </c>
      <c r="B90" s="4" t="s">
        <v>86</v>
      </c>
      <c r="C90" s="153" t="s">
        <v>121</v>
      </c>
      <c r="D90" s="154"/>
      <c r="E90" s="155"/>
    </row>
    <row r="91" spans="1:5" ht="21" customHeight="1" thickBot="1">
      <c r="A91" s="29">
        <v>6</v>
      </c>
      <c r="B91" s="30" t="s">
        <v>122</v>
      </c>
      <c r="C91" s="153" t="s">
        <v>123</v>
      </c>
      <c r="D91" s="154"/>
      <c r="E91" s="155"/>
    </row>
    <row r="93" spans="2:3" ht="15">
      <c r="B93" s="120" t="s">
        <v>177</v>
      </c>
      <c r="C93" s="120"/>
    </row>
    <row r="94" spans="2:6" ht="72">
      <c r="B94" s="93" t="s">
        <v>178</v>
      </c>
      <c r="C94" s="111" t="s">
        <v>185</v>
      </c>
      <c r="D94" s="94" t="s">
        <v>179</v>
      </c>
      <c r="E94" s="95" t="s">
        <v>180</v>
      </c>
      <c r="F94" s="112" t="s">
        <v>186</v>
      </c>
    </row>
    <row r="95" spans="2:6" ht="25.5">
      <c r="B95" s="96" t="s">
        <v>181</v>
      </c>
      <c r="C95" s="113">
        <f>1599.31/3</f>
        <v>533.1033333333334</v>
      </c>
      <c r="D95" s="114">
        <v>1451.52</v>
      </c>
      <c r="E95" s="113">
        <v>1271.49</v>
      </c>
      <c r="F95" s="115">
        <f>C95+E95</f>
        <v>1804.5933333333332</v>
      </c>
    </row>
    <row r="96" spans="2:6" ht="25.5">
      <c r="B96" s="96" t="s">
        <v>182</v>
      </c>
      <c r="C96" s="113">
        <f>1414.66/3</f>
        <v>471.55333333333334</v>
      </c>
      <c r="D96" s="114">
        <v>783.19</v>
      </c>
      <c r="E96" s="113">
        <v>736.68</v>
      </c>
      <c r="F96" s="115">
        <f>C96+E96</f>
        <v>1208.2333333333333</v>
      </c>
    </row>
  </sheetData>
  <sheetProtection/>
  <mergeCells count="70">
    <mergeCell ref="A1:H1"/>
    <mergeCell ref="D3:F3"/>
    <mergeCell ref="D4:F4"/>
    <mergeCell ref="D5:F5"/>
    <mergeCell ref="D6:F6"/>
    <mergeCell ref="A7:H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39:H39"/>
    <mergeCell ref="F47:G47"/>
    <mergeCell ref="A48:H48"/>
    <mergeCell ref="D49:E49"/>
    <mergeCell ref="D50:E50"/>
    <mergeCell ref="D51:E51"/>
    <mergeCell ref="D52:E52"/>
    <mergeCell ref="A53:H53"/>
    <mergeCell ref="D54:E54"/>
    <mergeCell ref="D55:E55"/>
    <mergeCell ref="D56:E56"/>
    <mergeCell ref="D57:E57"/>
    <mergeCell ref="D58:E58"/>
    <mergeCell ref="D59:E59"/>
    <mergeCell ref="D69:H69"/>
    <mergeCell ref="D70:H70"/>
    <mergeCell ref="A72:H72"/>
    <mergeCell ref="E73:G73"/>
    <mergeCell ref="E74:G74"/>
    <mergeCell ref="E75:G75"/>
    <mergeCell ref="E76:G76"/>
    <mergeCell ref="A77:H77"/>
    <mergeCell ref="E78:G78"/>
    <mergeCell ref="C89:E89"/>
    <mergeCell ref="C90:E90"/>
    <mergeCell ref="C91:E91"/>
    <mergeCell ref="B93:C93"/>
    <mergeCell ref="E79:G79"/>
    <mergeCell ref="E80:H80"/>
    <mergeCell ref="A83:H83"/>
    <mergeCell ref="C86:E86"/>
    <mergeCell ref="C87:E87"/>
    <mergeCell ref="C88:E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187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6"/>
      <c r="E3" s="147"/>
      <c r="F3" s="14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5">
        <v>43100</v>
      </c>
      <c r="H6" s="5"/>
    </row>
    <row r="7" spans="1:8" ht="38.25" customHeight="1" thickBot="1">
      <c r="A7" s="123" t="s">
        <v>13</v>
      </c>
      <c r="B7" s="124"/>
      <c r="C7" s="124"/>
      <c r="D7" s="125"/>
      <c r="E7" s="125"/>
      <c r="F7" s="125"/>
      <c r="G7" s="124"/>
      <c r="H7" s="126"/>
    </row>
    <row r="8" spans="1:8" ht="33" customHeight="1" thickBot="1">
      <c r="A8" s="39" t="s">
        <v>0</v>
      </c>
      <c r="B8" s="38" t="s">
        <v>1</v>
      </c>
      <c r="C8" s="40" t="s">
        <v>2</v>
      </c>
      <c r="D8" s="149" t="s">
        <v>3</v>
      </c>
      <c r="E8" s="150"/>
      <c r="F8" s="15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7" t="s">
        <v>15</v>
      </c>
      <c r="E9" s="147"/>
      <c r="F9" s="16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7" t="s">
        <v>18</v>
      </c>
      <c r="E10" s="147"/>
      <c r="F10" s="168"/>
      <c r="G10" s="62">
        <f>3687.61/3</f>
        <v>1229.2033333333334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7" t="s">
        <v>20</v>
      </c>
      <c r="E11" s="147"/>
      <c r="F11" s="168"/>
      <c r="G11" s="86">
        <v>40987.82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72" t="s">
        <v>23</v>
      </c>
      <c r="E12" s="173"/>
      <c r="F12" s="174"/>
      <c r="G12" s="87">
        <f>G13+G14+G20+G21+G22+G23+G31</f>
        <v>145345.68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4">
        <v>26254.68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88">
        <f>0</f>
        <v>0</v>
      </c>
      <c r="H14" s="5"/>
    </row>
    <row r="15" spans="1:8" ht="26.25" customHeight="1" thickBot="1">
      <c r="A15" s="4"/>
      <c r="B15" s="6"/>
      <c r="C15" s="3" t="s">
        <v>16</v>
      </c>
      <c r="D15" s="129" t="s">
        <v>155</v>
      </c>
      <c r="E15" s="130"/>
      <c r="F15" s="134"/>
      <c r="G15" s="89">
        <v>0</v>
      </c>
      <c r="H15" s="5"/>
    </row>
    <row r="16" spans="1:8" ht="13.5" customHeight="1" thickBot="1">
      <c r="A16" s="4"/>
      <c r="B16" s="6"/>
      <c r="C16" s="3" t="s">
        <v>16</v>
      </c>
      <c r="D16" s="129" t="s">
        <v>156</v>
      </c>
      <c r="E16" s="130"/>
      <c r="F16" s="134"/>
      <c r="G16" s="90">
        <v>0</v>
      </c>
      <c r="H16" s="48"/>
    </row>
    <row r="17" spans="1:8" ht="13.5" customHeight="1" thickBot="1">
      <c r="A17" s="4"/>
      <c r="B17" s="6"/>
      <c r="C17" s="3" t="s">
        <v>16</v>
      </c>
      <c r="D17" s="129" t="s">
        <v>157</v>
      </c>
      <c r="E17" s="130"/>
      <c r="F17" s="134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4">
        <f>G10</f>
        <v>1229.2033333333334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72">
        <f>G18+G15-G17</f>
        <v>1229.2033333333334</v>
      </c>
      <c r="H19" s="46"/>
    </row>
    <row r="20" spans="1:10" ht="26.25" customHeight="1" thickBot="1">
      <c r="A20" s="4" t="s">
        <v>30</v>
      </c>
      <c r="B20" s="6" t="s">
        <v>31</v>
      </c>
      <c r="C20" s="3" t="s">
        <v>16</v>
      </c>
      <c r="D20" s="176" t="s">
        <v>32</v>
      </c>
      <c r="E20" s="177"/>
      <c r="F20" s="178"/>
      <c r="G20" s="64">
        <v>29515.32</v>
      </c>
      <c r="H20" s="5"/>
      <c r="J20" t="s">
        <v>176</v>
      </c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7" t="s">
        <v>150</v>
      </c>
      <c r="E21" s="147"/>
      <c r="F21" s="168"/>
      <c r="G21" s="63">
        <v>27885.36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7" t="s">
        <v>151</v>
      </c>
      <c r="E22" s="147"/>
      <c r="F22" s="168"/>
      <c r="G22" s="63">
        <v>7035.72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9" t="s">
        <v>152</v>
      </c>
      <c r="E23" s="170"/>
      <c r="F23" s="171"/>
      <c r="G23" s="63">
        <v>54654.6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67" t="s">
        <v>35</v>
      </c>
      <c r="E24" s="147"/>
      <c r="F24" s="168"/>
      <c r="G24" s="84">
        <f>G25+G26+G27+G28+G29+G30</f>
        <v>163042.24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72" t="s">
        <v>38</v>
      </c>
      <c r="E25" s="173"/>
      <c r="F25" s="174"/>
      <c r="G25" s="80">
        <v>163042.24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4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4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/>
      <c r="E29" s="130"/>
      <c r="F29" s="134"/>
      <c r="G29" s="97"/>
      <c r="H29" s="81"/>
      <c r="I29" s="77"/>
    </row>
    <row r="30" spans="1:9" ht="13.5" customHeight="1" thickBot="1">
      <c r="A30" s="4"/>
      <c r="B30" s="13"/>
      <c r="C30" s="3"/>
      <c r="D30" s="129" t="s">
        <v>172</v>
      </c>
      <c r="E30" s="130"/>
      <c r="F30" s="175"/>
      <c r="G30" s="98">
        <v>0</v>
      </c>
      <c r="H30" s="82"/>
      <c r="I30" s="77"/>
    </row>
    <row r="31" spans="1:9" ht="13.5" customHeight="1" thickBot="1">
      <c r="A31" s="4"/>
      <c r="B31" s="13"/>
      <c r="C31" s="3"/>
      <c r="D31" s="129" t="s">
        <v>173</v>
      </c>
      <c r="E31" s="130"/>
      <c r="F31" s="130"/>
      <c r="G31" s="98">
        <v>0</v>
      </c>
      <c r="H31" s="82"/>
      <c r="I31" s="77"/>
    </row>
    <row r="32" spans="1:10" ht="13.5" customHeight="1" thickBot="1">
      <c r="A32" s="4"/>
      <c r="B32" s="13"/>
      <c r="C32" s="3"/>
      <c r="D32" s="129" t="s">
        <v>184</v>
      </c>
      <c r="E32" s="130"/>
      <c r="F32" s="130"/>
      <c r="G32" s="98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9" t="s">
        <v>175</v>
      </c>
      <c r="E33" s="130"/>
      <c r="F33" s="130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9" t="s">
        <v>174</v>
      </c>
      <c r="E34" s="130"/>
      <c r="F34" s="130"/>
      <c r="G34" s="99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9" t="s">
        <v>51</v>
      </c>
      <c r="E35" s="130"/>
      <c r="F35" s="134"/>
      <c r="G35" s="65">
        <f>G24+G10</f>
        <v>164271.44333333333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4"/>
      <c r="G37" s="72">
        <f>G19</f>
        <v>1229.2033333333334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9" t="s">
        <v>57</v>
      </c>
      <c r="E38" s="130"/>
      <c r="F38" s="134"/>
      <c r="G38" s="85">
        <f>G11+G12-G24</f>
        <v>23291.26000000001</v>
      </c>
      <c r="H38" s="48"/>
    </row>
    <row r="39" spans="1:8" ht="38.25" customHeight="1" thickBot="1">
      <c r="A39" s="127" t="s">
        <v>58</v>
      </c>
      <c r="B39" s="128"/>
      <c r="C39" s="128"/>
      <c r="D39" s="128"/>
      <c r="E39" s="128"/>
      <c r="F39" s="124"/>
      <c r="G39" s="128"/>
      <c r="H39" s="12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0</v>
      </c>
      <c r="F41" s="58" t="s">
        <v>135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3.06</v>
      </c>
      <c r="F42" s="78" t="s">
        <v>135</v>
      </c>
      <c r="G42" s="59">
        <v>3810334293</v>
      </c>
      <c r="H42" s="60">
        <f>G13</f>
        <v>26254.68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79" t="s">
        <v>136</v>
      </c>
      <c r="G43" s="59">
        <v>3848000155</v>
      </c>
      <c r="H43" s="60">
        <f>G20</f>
        <v>29515.32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27885.36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7035.72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54654.6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2"/>
      <c r="G47" s="134"/>
      <c r="H47" s="60">
        <f>SUM(H41:H46)</f>
        <v>145345.68</v>
      </c>
    </row>
    <row r="48" spans="1:8" ht="19.5" customHeight="1" thickBot="1">
      <c r="A48" s="127" t="s">
        <v>64</v>
      </c>
      <c r="B48" s="128"/>
      <c r="C48" s="128"/>
      <c r="D48" s="128"/>
      <c r="E48" s="128"/>
      <c r="F48" s="128"/>
      <c r="G48" s="128"/>
      <c r="H48" s="13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21" t="s">
        <v>140</v>
      </c>
      <c r="E49" s="12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21" t="s">
        <v>69</v>
      </c>
      <c r="E50" s="12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21" t="s">
        <v>71</v>
      </c>
      <c r="E51" s="12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21" t="s">
        <v>73</v>
      </c>
      <c r="E52" s="122"/>
      <c r="F52" s="55">
        <v>0</v>
      </c>
      <c r="G52" s="50"/>
      <c r="H52" s="48"/>
    </row>
    <row r="53" spans="1:8" ht="18.75" customHeight="1" thickBot="1">
      <c r="A53" s="131" t="s">
        <v>74</v>
      </c>
      <c r="B53" s="132"/>
      <c r="C53" s="132"/>
      <c r="D53" s="132"/>
      <c r="E53" s="132"/>
      <c r="F53" s="132"/>
      <c r="G53" s="132"/>
      <c r="H53" s="13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21" t="s">
        <v>15</v>
      </c>
      <c r="E54" s="12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21" t="s">
        <v>18</v>
      </c>
      <c r="E55" s="12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21" t="s">
        <v>20</v>
      </c>
      <c r="E56" s="12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21" t="s">
        <v>53</v>
      </c>
      <c r="E57" s="12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21" t="s">
        <v>55</v>
      </c>
      <c r="E58" s="12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65" t="s">
        <v>57</v>
      </c>
      <c r="E59" s="166"/>
      <c r="F59" s="56">
        <f>D66+E66+F66+G66+H66</f>
        <v>-31620.800000000007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0">
        <f>D64/1638.64</f>
        <v>100.29955328809255</v>
      </c>
      <c r="E63" s="100">
        <f>E64/140.38</f>
        <v>285.9170822054424</v>
      </c>
      <c r="F63" s="100">
        <f>F64/14.34</f>
        <v>957.5585774058577</v>
      </c>
      <c r="G63" s="101">
        <f>G64/22.34</f>
        <v>1156.952999104745</v>
      </c>
      <c r="H63" s="102">
        <f>H64/0.99</f>
        <v>1072.5151515151515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164354.86</v>
      </c>
      <c r="E64" s="64">
        <v>40137.04</v>
      </c>
      <c r="F64" s="64">
        <v>13731.39</v>
      </c>
      <c r="G64" s="71">
        <v>25846.33</v>
      </c>
      <c r="H64" s="67">
        <v>1061.79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186457.12</v>
      </c>
      <c r="E65" s="64">
        <v>41089.04</v>
      </c>
      <c r="F65" s="64">
        <v>17464.42</v>
      </c>
      <c r="G65" s="68">
        <v>30806.6</v>
      </c>
      <c r="H65" s="68">
        <v>935.03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-22102.26000000001</v>
      </c>
      <c r="E66" s="75">
        <f>E64-E65</f>
        <v>-952</v>
      </c>
      <c r="F66" s="75">
        <f>F64-F65</f>
        <v>-3733.029999999999</v>
      </c>
      <c r="G66" s="76">
        <f>G64-G65</f>
        <v>-4960.269999999997</v>
      </c>
      <c r="H66" s="76">
        <f>H64-H65</f>
        <v>126.75999999999999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164354.79</v>
      </c>
      <c r="E67" s="69">
        <v>41693.25</v>
      </c>
      <c r="F67" s="70">
        <v>13125.42</v>
      </c>
      <c r="G67" s="70">
        <v>25615.03</v>
      </c>
      <c r="H67" s="70">
        <f>H64</f>
        <v>1061.79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-0.06999999997788109</v>
      </c>
      <c r="E68" s="43">
        <f>E67-E64</f>
        <v>1556.2099999999991</v>
      </c>
      <c r="F68" s="43">
        <f>F67-F64</f>
        <v>-605.9699999999993</v>
      </c>
      <c r="G68" s="43">
        <f>G67-G64</f>
        <v>-231.3000000000029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6" t="s">
        <v>144</v>
      </c>
      <c r="E69" s="157"/>
      <c r="F69" s="157"/>
      <c r="G69" s="157"/>
      <c r="H69" s="15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9" t="s">
        <v>144</v>
      </c>
      <c r="E70" s="160"/>
      <c r="F70" s="160"/>
      <c r="G70" s="160"/>
      <c r="H70" s="16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7" t="s">
        <v>101</v>
      </c>
      <c r="B72" s="128"/>
      <c r="C72" s="128"/>
      <c r="D72" s="128"/>
      <c r="E72" s="128"/>
      <c r="F72" s="128"/>
      <c r="G72" s="128"/>
      <c r="H72" s="135"/>
    </row>
    <row r="73" spans="1:8" ht="45" customHeight="1" thickBot="1">
      <c r="A73" s="108" t="s">
        <v>102</v>
      </c>
      <c r="B73" s="108" t="s">
        <v>66</v>
      </c>
      <c r="C73" s="109" t="s">
        <v>67</v>
      </c>
      <c r="D73" s="108" t="s">
        <v>66</v>
      </c>
      <c r="E73" s="162" t="s">
        <v>183</v>
      </c>
      <c r="F73" s="163"/>
      <c r="G73" s="164"/>
      <c r="H73" s="110">
        <v>6</v>
      </c>
    </row>
    <row r="74" spans="1:8" ht="45" customHeight="1" thickBot="1">
      <c r="A74" s="108" t="s">
        <v>103</v>
      </c>
      <c r="B74" s="108" t="s">
        <v>69</v>
      </c>
      <c r="C74" s="109" t="s">
        <v>67</v>
      </c>
      <c r="D74" s="108" t="s">
        <v>69</v>
      </c>
      <c r="E74" s="162"/>
      <c r="F74" s="163"/>
      <c r="G74" s="164"/>
      <c r="H74" s="110">
        <v>0</v>
      </c>
    </row>
    <row r="75" spans="1:8" ht="66.75" customHeight="1" thickBot="1">
      <c r="A75" s="108" t="s">
        <v>104</v>
      </c>
      <c r="B75" s="108" t="s">
        <v>71</v>
      </c>
      <c r="C75" s="109" t="s">
        <v>105</v>
      </c>
      <c r="D75" s="108" t="s">
        <v>71</v>
      </c>
      <c r="E75" s="162"/>
      <c r="F75" s="163"/>
      <c r="G75" s="164"/>
      <c r="H75" s="110">
        <v>6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9"/>
      <c r="F76" s="160"/>
      <c r="G76" s="161"/>
      <c r="H76" s="25">
        <f>D68+E68+F68+G68+H68</f>
        <v>718.870000000019</v>
      </c>
    </row>
    <row r="77" spans="1:8" ht="25.5" customHeight="1" thickBot="1">
      <c r="A77" s="127" t="s">
        <v>107</v>
      </c>
      <c r="B77" s="128"/>
      <c r="C77" s="128"/>
      <c r="D77" s="128"/>
      <c r="E77" s="128"/>
      <c r="F77" s="128"/>
      <c r="G77" s="128"/>
      <c r="H77" s="135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83"/>
      <c r="F78" s="184"/>
      <c r="G78" s="185"/>
      <c r="H78" s="105"/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86"/>
      <c r="F79" s="187"/>
      <c r="G79" s="18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80" t="s">
        <v>165</v>
      </c>
      <c r="F80" s="181"/>
      <c r="G80" s="181"/>
      <c r="H80" s="182"/>
    </row>
    <row r="81" ht="12.75">
      <c r="A81" s="1"/>
    </row>
    <row r="82" ht="12.75">
      <c r="A82" s="1"/>
    </row>
    <row r="83" spans="1:8" ht="38.25" customHeight="1">
      <c r="A83" s="179" t="s">
        <v>170</v>
      </c>
      <c r="B83" s="179"/>
      <c r="C83" s="179"/>
      <c r="D83" s="179"/>
      <c r="E83" s="179"/>
      <c r="F83" s="179"/>
      <c r="G83" s="179"/>
      <c r="H83" s="17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53" t="s">
        <v>115</v>
      </c>
      <c r="D86" s="154"/>
      <c r="E86" s="155"/>
    </row>
    <row r="87" spans="1:5" ht="18.75" customHeight="1" thickBot="1">
      <c r="A87" s="28">
        <v>2</v>
      </c>
      <c r="B87" s="4" t="s">
        <v>116</v>
      </c>
      <c r="C87" s="153" t="s">
        <v>117</v>
      </c>
      <c r="D87" s="154"/>
      <c r="E87" s="155"/>
    </row>
    <row r="88" spans="1:5" ht="16.5" customHeight="1" thickBot="1">
      <c r="A88" s="28">
        <v>3</v>
      </c>
      <c r="B88" s="4" t="s">
        <v>118</v>
      </c>
      <c r="C88" s="153" t="s">
        <v>119</v>
      </c>
      <c r="D88" s="154"/>
      <c r="E88" s="155"/>
    </row>
    <row r="89" spans="1:5" ht="13.5" thickBot="1">
      <c r="A89" s="28">
        <v>4</v>
      </c>
      <c r="B89" s="4" t="s">
        <v>16</v>
      </c>
      <c r="C89" s="153" t="s">
        <v>120</v>
      </c>
      <c r="D89" s="154"/>
      <c r="E89" s="155"/>
    </row>
    <row r="90" spans="1:5" ht="24" customHeight="1" thickBot="1">
      <c r="A90" s="28">
        <v>5</v>
      </c>
      <c r="B90" s="4" t="s">
        <v>86</v>
      </c>
      <c r="C90" s="153" t="s">
        <v>121</v>
      </c>
      <c r="D90" s="154"/>
      <c r="E90" s="155"/>
    </row>
    <row r="91" spans="1:5" ht="21" customHeight="1" thickBot="1">
      <c r="A91" s="29">
        <v>6</v>
      </c>
      <c r="B91" s="30" t="s">
        <v>122</v>
      </c>
      <c r="C91" s="153" t="s">
        <v>123</v>
      </c>
      <c r="D91" s="154"/>
      <c r="E91" s="155"/>
    </row>
    <row r="93" spans="2:3" ht="15">
      <c r="B93" s="120" t="s">
        <v>177</v>
      </c>
      <c r="C93" s="120"/>
    </row>
    <row r="94" spans="2:6" ht="72">
      <c r="B94" s="93" t="s">
        <v>178</v>
      </c>
      <c r="C94" s="111" t="s">
        <v>185</v>
      </c>
      <c r="D94" s="116" t="s">
        <v>179</v>
      </c>
      <c r="E94" s="117" t="s">
        <v>180</v>
      </c>
      <c r="F94" s="112" t="s">
        <v>186</v>
      </c>
    </row>
    <row r="95" spans="2:6" ht="25.5">
      <c r="B95" s="96" t="s">
        <v>181</v>
      </c>
      <c r="C95" s="118">
        <f>1599.31/3</f>
        <v>533.1033333333334</v>
      </c>
      <c r="D95" s="119">
        <v>3088.92</v>
      </c>
      <c r="E95" s="118">
        <v>2855.9</v>
      </c>
      <c r="F95" s="115">
        <f>C95+E95</f>
        <v>3389.0033333333336</v>
      </c>
    </row>
    <row r="96" spans="2:6" ht="25.5">
      <c r="B96" s="96" t="s">
        <v>182</v>
      </c>
      <c r="C96" s="118">
        <f>1414.66/3</f>
        <v>471.55333333333334</v>
      </c>
      <c r="D96" s="119">
        <v>2085.95</v>
      </c>
      <c r="E96" s="118">
        <v>1766.14</v>
      </c>
      <c r="F96" s="115">
        <f>C96+E96</f>
        <v>2237.6933333333336</v>
      </c>
    </row>
  </sheetData>
  <sheetProtection/>
  <mergeCells count="70">
    <mergeCell ref="A1:H1"/>
    <mergeCell ref="D3:F3"/>
    <mergeCell ref="D4:F4"/>
    <mergeCell ref="D5:F5"/>
    <mergeCell ref="D6:F6"/>
    <mergeCell ref="A7:H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39:H39"/>
    <mergeCell ref="F47:G47"/>
    <mergeCell ref="A48:H48"/>
    <mergeCell ref="D49:E49"/>
    <mergeCell ref="D50:E50"/>
    <mergeCell ref="D51:E51"/>
    <mergeCell ref="D52:E52"/>
    <mergeCell ref="A53:H53"/>
    <mergeCell ref="D54:E54"/>
    <mergeCell ref="D55:E55"/>
    <mergeCell ref="D56:E56"/>
    <mergeCell ref="D57:E57"/>
    <mergeCell ref="D58:E58"/>
    <mergeCell ref="D59:E59"/>
    <mergeCell ref="D69:H69"/>
    <mergeCell ref="D70:H70"/>
    <mergeCell ref="A72:H72"/>
    <mergeCell ref="E73:G73"/>
    <mergeCell ref="E74:G74"/>
    <mergeCell ref="E75:G75"/>
    <mergeCell ref="E76:G76"/>
    <mergeCell ref="A77:H77"/>
    <mergeCell ref="E78:G78"/>
    <mergeCell ref="C89:E89"/>
    <mergeCell ref="C90:E90"/>
    <mergeCell ref="C91:E91"/>
    <mergeCell ref="B93:C93"/>
    <mergeCell ref="E79:G79"/>
    <mergeCell ref="E80:H80"/>
    <mergeCell ref="A83:H83"/>
    <mergeCell ref="C86:E86"/>
    <mergeCell ref="C87:E87"/>
    <mergeCell ref="C88:E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2018-03-14T01:05:54Z</dcterms:modified>
  <cp:category/>
  <cp:version/>
  <cp:contentType/>
  <cp:contentStatus/>
</cp:coreProperties>
</file>