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'2.8.'!$A$34</definedName>
    <definedName name="Par1890" localSheetId="2">'2.8.'!$A$35</definedName>
    <definedName name="Par1904" localSheetId="2">'2.8.'!#REF!</definedName>
    <definedName name="Par1933" localSheetId="2">'2.8.'!$A$43</definedName>
    <definedName name="Par1962" localSheetId="2">'2.8.'!$A$48</definedName>
    <definedName name="Par2005" localSheetId="2">'2.8.'!#REF!</definedName>
    <definedName name="Par2076" localSheetId="2">'2.8.'!$A$67</definedName>
    <definedName name="Par2105" localSheetId="2">'2.8.'!$A$72</definedName>
    <definedName name="Par2129" localSheetId="2">'2.8.'!$A$78</definedName>
    <definedName name="_xlnm.Print_Area" localSheetId="2">'2.8.'!$A$1:$I$91</definedName>
  </definedNames>
  <calcPr fullCalcOnLoad="1"/>
</workbook>
</file>

<file path=xl/sharedStrings.xml><?xml version="1.0" encoding="utf-8"?>
<sst xmlns="http://schemas.openxmlformats.org/spreadsheetml/2006/main" count="279" uniqueCount="175">
  <si>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</si>
  <si>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</si>
  <si>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</si>
  <si>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</si>
  <si>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</si>
  <si>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</si>
  <si>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</si>
  <si>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</si>
  <si>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</si>
  <si>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</si>
  <si>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</si>
  <si>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</si>
  <si>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</si>
  <si>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</si>
  <si>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</si>
  <si>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</si>
  <si>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</si>
  <si>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</si>
  <si>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</si>
  <si>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</si>
  <si>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</si>
  <si>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</si>
  <si>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</si>
  <si>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</si>
  <si>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</si>
  <si>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</si>
  <si>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</si>
  <si>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</si>
  <si>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</si>
  <si>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</si>
  <si>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</si>
  <si>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</si>
  <si>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</si>
  <si>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</si>
  <si>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</si>
  <si>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</si>
  <si>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</si>
  <si>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</si>
  <si>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</si>
  <si>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</si>
  <si>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</si>
  <si>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</si>
  <si>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</si>
  <si>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</si>
  <si>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</si>
  <si>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</si>
  <si>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</si>
  <si>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</si>
  <si>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</si>
  <si>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</si>
  <si>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</si>
  <si>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</si>
  <si>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</si>
  <si>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</si>
  <si>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</si>
  <si>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</si>
  <si>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</si>
  <si>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</si>
  <si>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</si>
  <si>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</si>
  <si>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</si>
  <si>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</si>
  <si>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</si>
  <si>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</si>
  <si>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</si>
  <si>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</si>
  <si>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</si>
  <si>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</si>
  <si>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</si>
  <si>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</si>
  <si>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</si>
  <si>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</si>
  <si>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</si>
  <si>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</si>
  <si>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</si>
  <si>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</si>
  <si>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</si>
  <si>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</si>
  <si>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</si>
  <si>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</si>
  <si>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</si>
  <si>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</si>
  <si>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</si>
  <si>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</si>
  <si>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</si>
  <si>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</si>
  <si>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</si>
  <si>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</si>
  <si>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</si>
  <si>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</si>
  <si>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</si>
  <si>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</si>
  <si>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</si>
  <si>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</si>
  <si>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</si>
  <si>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</si>
  <si>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</si>
  <si>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</si>
  <si>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</si>
  <si>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</si>
  <si>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</si>
  <si>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</si>
  <si>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</si>
  <si>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</si>
  <si>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</si>
  <si>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</si>
  <si>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</si>
  <si>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</si>
  <si>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</si>
  <si>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</si>
  <si>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</si>
  <si>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</si>
  <si>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</si>
  <si>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</si>
  <si>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</si>
  <si>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</si>
  <si>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</si>
  <si>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</si>
  <si>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</si>
  <si>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</si>
  <si>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</si>
  <si>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</si>
  <si>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</si>
  <si>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</si>
  <si>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</si>
  <si>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</si>
  <si>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</si>
  <si>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</si>
  <si>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</si>
  <si>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</si>
  <si>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</si>
  <si>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</si>
  <si>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</si>
  <si>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</si>
  <si>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</si>
  <si>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</si>
  <si>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</si>
  <si>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</si>
  <si>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</si>
  <si>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</si>
  <si>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</si>
  <si>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</si>
  <si>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</si>
  <si>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</si>
  <si>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</si>
  <si>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</si>
  <si>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</si>
  <si>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</si>
  <si>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</si>
  <si>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</si>
  <si>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</si>
  <si>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</si>
  <si>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</si>
  <si>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</si>
  <si>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</si>
  <si>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</si>
  <si>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</si>
  <si>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</si>
  <si>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</si>
  <si>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</si>
  <si>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</si>
  <si>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</si>
  <si>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</si>
  <si>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</si>
  <si>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</si>
  <si>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</si>
  <si>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</si>
  <si>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БАБУШКИНА, д. 1А       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</si>
  <si>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</si>
  <si>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</si>
  <si>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</si>
  <si>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</si>
  <si>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</si>
  <si>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</si>
  <si>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6,27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</si>
</sst>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4" fillId="34" borderId="15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5" borderId="24" xfId="0" applyFont="1" applyFill="1" applyBorder="1" applyAlignment="1">
      <alignment wrapText="1"/>
    </xf>
    <xf numFmtId="2" fontId="4" fillId="3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wrapText="1"/>
    </xf>
    <xf numFmtId="0" fontId="4" fillId="36" borderId="11" xfId="0" applyFont="1" applyFill="1" applyBorder="1" applyAlignment="1">
      <alignment wrapText="1"/>
    </xf>
    <xf numFmtId="0" fontId="40" fillId="0" borderId="32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" fillId="0" borderId="32" xfId="0" applyFont="1" applyBorder="1" applyAlignment="1">
      <alignment/>
    </xf>
    <xf numFmtId="0" fontId="50" fillId="0" borderId="32" xfId="0" applyFont="1" applyFill="1" applyBorder="1" applyAlignment="1">
      <alignment vertical="top" wrapText="1"/>
    </xf>
    <xf numFmtId="0" fontId="0" fillId="37" borderId="32" xfId="0" applyFill="1" applyBorder="1" applyAlignment="1">
      <alignment wrapText="1"/>
    </xf>
    <xf numFmtId="0" fontId="0" fillId="37" borderId="32" xfId="0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51" fillId="0" borderId="35" xfId="0" applyFont="1" applyBorder="1" applyAlignment="1">
      <alignment horizontal="center" vertical="justify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4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41;&#1072;&#1073;&#1091;&#1096;&#1082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5">
          <cell r="U55">
            <v>0.37</v>
          </cell>
          <cell r="X55">
            <v>485.00000000000006</v>
          </cell>
          <cell r="Z55">
            <v>137.86000000000004</v>
          </cell>
        </row>
        <row r="56">
          <cell r="U56">
            <v>-102.09000000000003</v>
          </cell>
          <cell r="Z56">
            <v>1912.2399999999996</v>
          </cell>
        </row>
        <row r="57">
          <cell r="U57">
            <v>-34.62000000000003</v>
          </cell>
          <cell r="Z57">
            <v>646.7699999999995</v>
          </cell>
        </row>
        <row r="58">
          <cell r="U58">
            <v>-671.7400000000005</v>
          </cell>
          <cell r="X58">
            <v>41786.94000000001</v>
          </cell>
          <cell r="Z58">
            <v>41212.930000000015</v>
          </cell>
        </row>
        <row r="60">
          <cell r="S60">
            <v>2000.9199999999996</v>
          </cell>
          <cell r="X60">
            <v>12539.079999999994</v>
          </cell>
          <cell r="Z60">
            <v>12048.059999999996</v>
          </cell>
        </row>
        <row r="61">
          <cell r="S61">
            <v>12550.29</v>
          </cell>
          <cell r="X61">
            <v>82273.22</v>
          </cell>
          <cell r="Z61">
            <v>77373.43</v>
          </cell>
        </row>
        <row r="62">
          <cell r="U62">
            <v>-613.32</v>
          </cell>
          <cell r="Z62">
            <v>16352.359999999997</v>
          </cell>
        </row>
        <row r="63">
          <cell r="U63">
            <v>34.45</v>
          </cell>
          <cell r="Z63">
            <v>1129.63</v>
          </cell>
        </row>
        <row r="65">
          <cell r="U65">
            <v>21262.82</v>
          </cell>
          <cell r="X65">
            <v>31882.36</v>
          </cell>
          <cell r="Z65">
            <v>26239.74000000001</v>
          </cell>
        </row>
        <row r="66">
          <cell r="U66">
            <v>4350.760000000002</v>
          </cell>
          <cell r="X66">
            <v>6523.7300000000005</v>
          </cell>
          <cell r="Z66">
            <v>5369.1</v>
          </cell>
        </row>
        <row r="67">
          <cell r="U67">
            <v>-42678.35</v>
          </cell>
          <cell r="X67">
            <v>130922.98000000001</v>
          </cell>
          <cell r="Z67">
            <v>116793.40999999999</v>
          </cell>
        </row>
        <row r="69">
          <cell r="U69">
            <v>468.54999999999995</v>
          </cell>
          <cell r="X69">
            <v>688.78</v>
          </cell>
          <cell r="Z69">
            <v>659.5300000000002</v>
          </cell>
        </row>
        <row r="70">
          <cell r="U70">
            <v>95.85000000000001</v>
          </cell>
          <cell r="X70">
            <v>140.96</v>
          </cell>
          <cell r="Z70">
            <v>134.93</v>
          </cell>
        </row>
        <row r="71">
          <cell r="U71">
            <v>-1058.3200000000002</v>
          </cell>
          <cell r="X71">
            <v>2874.1299999999987</v>
          </cell>
          <cell r="Z71">
            <v>2165.66</v>
          </cell>
        </row>
        <row r="72">
          <cell r="U72">
            <v>-2473.56</v>
          </cell>
          <cell r="W72">
            <v>878145.8999999999</v>
          </cell>
          <cell r="Z72">
            <v>825208.21</v>
          </cell>
        </row>
        <row r="73">
          <cell r="S73">
            <v>36.14</v>
          </cell>
          <cell r="Z73">
            <v>12.709999999999997</v>
          </cell>
        </row>
        <row r="74">
          <cell r="X74">
            <v>2119.71</v>
          </cell>
          <cell r="Z74">
            <v>1441.32</v>
          </cell>
        </row>
        <row r="75">
          <cell r="Z75">
            <v>2250.5800000000004</v>
          </cell>
        </row>
        <row r="76">
          <cell r="Z76">
            <v>375.37</v>
          </cell>
        </row>
        <row r="77">
          <cell r="U77">
            <v>1995.82</v>
          </cell>
          <cell r="X77">
            <v>1342.3199999999997</v>
          </cell>
          <cell r="Z77">
            <v>3993.02</v>
          </cell>
        </row>
        <row r="80">
          <cell r="U80">
            <v>-1573.46</v>
          </cell>
          <cell r="X80">
            <v>62372.31</v>
          </cell>
          <cell r="Z80">
            <v>57856.93</v>
          </cell>
        </row>
        <row r="81">
          <cell r="Z81">
            <v>1030.02</v>
          </cell>
        </row>
        <row r="82">
          <cell r="S82">
            <v>6055.739999999999</v>
          </cell>
          <cell r="X82">
            <v>37533.14</v>
          </cell>
          <cell r="Z82">
            <v>38104.32999999999</v>
          </cell>
        </row>
        <row r="83">
          <cell r="S83">
            <v>153.01999999999998</v>
          </cell>
          <cell r="Z83">
            <v>56.51</v>
          </cell>
        </row>
        <row r="84">
          <cell r="S84">
            <v>6314.45</v>
          </cell>
          <cell r="X84">
            <v>51898.00000000001</v>
          </cell>
          <cell r="Z84">
            <v>45940.53</v>
          </cell>
        </row>
        <row r="85">
          <cell r="S85">
            <v>2377.4399999999996</v>
          </cell>
          <cell r="Z85">
            <v>891.5699999999999</v>
          </cell>
        </row>
        <row r="86">
          <cell r="S86">
            <v>4705.48</v>
          </cell>
          <cell r="W86">
            <v>27201.500000000004</v>
          </cell>
          <cell r="Z86">
            <v>28529.609999999997</v>
          </cell>
        </row>
        <row r="87">
          <cell r="S87">
            <v>402.83000000000004</v>
          </cell>
          <cell r="Z87">
            <v>137.86999999999998</v>
          </cell>
        </row>
        <row r="88">
          <cell r="S88">
            <v>231.16000000000003</v>
          </cell>
          <cell r="Z88">
            <v>81.79</v>
          </cell>
        </row>
        <row r="89">
          <cell r="S89">
            <v>58.93999999999999</v>
          </cell>
          <cell r="Z89">
            <v>20.63</v>
          </cell>
        </row>
        <row r="90">
          <cell r="U90">
            <v>-808.9300000000002</v>
          </cell>
          <cell r="X90">
            <v>26139.850000000006</v>
          </cell>
          <cell r="Z90">
            <v>23738.490000000013</v>
          </cell>
        </row>
        <row r="91">
          <cell r="Z91">
            <v>131.05</v>
          </cell>
        </row>
        <row r="92">
          <cell r="Z92">
            <v>90.25</v>
          </cell>
        </row>
        <row r="93">
          <cell r="S93">
            <v>7584.87</v>
          </cell>
          <cell r="X93">
            <v>67842.16000000002</v>
          </cell>
          <cell r="Z93">
            <v>65635.31000000001</v>
          </cell>
        </row>
        <row r="94">
          <cell r="X94">
            <v>1907.1899999999996</v>
          </cell>
          <cell r="Z94">
            <v>1600.8099999999993</v>
          </cell>
        </row>
        <row r="95">
          <cell r="Z95">
            <v>87.50999999999999</v>
          </cell>
        </row>
        <row r="96">
          <cell r="Z96">
            <v>-0.060000000000000005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67">
      <selection activeCell="K70" sqref="K7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9.0039062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167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8" t="s">
        <v>2</v>
      </c>
      <c r="D3" s="112"/>
      <c r="E3" s="93"/>
      <c r="F3" s="11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9">
        <v>42370</v>
      </c>
      <c r="H5" s="39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40">
        <v>42735</v>
      </c>
      <c r="H6" s="5"/>
    </row>
    <row r="7" spans="1:8" ht="38.25" customHeight="1" thickBot="1">
      <c r="A7" s="143" t="s">
        <v>13</v>
      </c>
      <c r="B7" s="110"/>
      <c r="C7" s="110"/>
      <c r="D7" s="144"/>
      <c r="E7" s="144"/>
      <c r="F7" s="144"/>
      <c r="G7" s="110"/>
      <c r="H7" s="111"/>
    </row>
    <row r="8" spans="1:8" ht="33" customHeight="1" thickBot="1">
      <c r="A8" s="44" t="s">
        <v>0</v>
      </c>
      <c r="B8" s="43" t="s">
        <v>1</v>
      </c>
      <c r="C8" s="45" t="s">
        <v>2</v>
      </c>
      <c r="D8" s="114" t="s">
        <v>3</v>
      </c>
      <c r="E8" s="115"/>
      <c r="F8" s="116"/>
      <c r="G8" s="41" t="s">
        <v>155</v>
      </c>
      <c r="H8" s="42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2" t="s">
        <v>15</v>
      </c>
      <c r="E9" s="93"/>
      <c r="F9" s="94"/>
      <c r="G9" s="24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2" t="s">
        <v>18</v>
      </c>
      <c r="E10" s="93"/>
      <c r="F10" s="94"/>
      <c r="G10" s="70">
        <v>-11023.56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2" t="s">
        <v>20</v>
      </c>
      <c r="E11" s="93"/>
      <c r="F11" s="94"/>
      <c r="G11" s="71">
        <f>'[1]Report'!$S$60+'[1]Report'!$S$61+'[1]Report'!$S$73+'[1]Report'!$S$82+'[1]Report'!$S$83+'[1]Report'!$S$84+'[1]Report'!$S$85+'[1]Report'!$S$86+'[1]Report'!$S$87+'[1]Report'!$S$88+'[1]Report'!$S$89+'[1]Report'!$S$93</f>
        <v>42471.280000000006</v>
      </c>
      <c r="H11" s="55"/>
    </row>
    <row r="12" spans="1:8" ht="51.75" customHeight="1" thickBot="1">
      <c r="A12" s="4" t="s">
        <v>21</v>
      </c>
      <c r="B12" s="15" t="s">
        <v>22</v>
      </c>
      <c r="C12" s="3" t="s">
        <v>16</v>
      </c>
      <c r="D12" s="95" t="s">
        <v>23</v>
      </c>
      <c r="E12" s="96"/>
      <c r="F12" s="97"/>
      <c r="G12" s="69">
        <f>G13+G14+G20+G21+G22+G23</f>
        <v>279287.1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9" t="s">
        <v>26</v>
      </c>
      <c r="E13" s="100"/>
      <c r="F13" s="101"/>
      <c r="G13" s="72">
        <f>'[1]Report'!$W$86</f>
        <v>27201.500000000004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9" t="s">
        <v>29</v>
      </c>
      <c r="E14" s="100"/>
      <c r="F14" s="101"/>
      <c r="G14" s="72">
        <f>'[1]Report'!$X$82</f>
        <v>37533.14</v>
      </c>
      <c r="H14" s="5"/>
    </row>
    <row r="15" spans="1:8" ht="26.25" customHeight="1" thickBot="1">
      <c r="A15" s="4"/>
      <c r="B15" s="6"/>
      <c r="C15" s="3" t="s">
        <v>16</v>
      </c>
      <c r="D15" s="99" t="s">
        <v>157</v>
      </c>
      <c r="E15" s="100"/>
      <c r="F15" s="101"/>
      <c r="G15" s="72">
        <f>'[1]Report'!$Z$82</f>
        <v>38104.32999999999</v>
      </c>
      <c r="H15" s="5"/>
    </row>
    <row r="16" spans="1:8" ht="13.5" customHeight="1" thickBot="1">
      <c r="A16" s="4"/>
      <c r="B16" s="6"/>
      <c r="C16" s="3" t="s">
        <v>16</v>
      </c>
      <c r="D16" s="99" t="s">
        <v>158</v>
      </c>
      <c r="E16" s="100"/>
      <c r="F16" s="101"/>
      <c r="G16" s="73">
        <f>'[1]Report'!$S$82+'[1]Report'!$S$83+G14-G15</f>
        <v>5637.570000000007</v>
      </c>
      <c r="H16" s="55"/>
    </row>
    <row r="17" spans="1:8" ht="13.5" customHeight="1" thickBot="1">
      <c r="A17" s="4"/>
      <c r="B17" s="6"/>
      <c r="C17" s="3" t="s">
        <v>16</v>
      </c>
      <c r="D17" s="99" t="s">
        <v>159</v>
      </c>
      <c r="E17" s="100"/>
      <c r="F17" s="101"/>
      <c r="G17" s="72">
        <v>3248</v>
      </c>
      <c r="H17" s="5"/>
    </row>
    <row r="18" spans="1:8" ht="24.75" customHeight="1" thickBot="1">
      <c r="A18" s="4"/>
      <c r="B18" s="6"/>
      <c r="C18" s="3" t="s">
        <v>16</v>
      </c>
      <c r="D18" s="99" t="s">
        <v>18</v>
      </c>
      <c r="E18" s="100"/>
      <c r="F18" s="101"/>
      <c r="G18" s="14">
        <f>G10</f>
        <v>-11023.56</v>
      </c>
      <c r="H18" s="5"/>
    </row>
    <row r="19" spans="1:8" ht="27" customHeight="1" thickBot="1">
      <c r="A19" s="4"/>
      <c r="B19" s="6"/>
      <c r="C19" s="3" t="s">
        <v>16</v>
      </c>
      <c r="D19" s="99" t="s">
        <v>55</v>
      </c>
      <c r="E19" s="100"/>
      <c r="F19" s="101"/>
      <c r="G19" s="82">
        <f>G18+G15-G17</f>
        <v>23832.76999999999</v>
      </c>
      <c r="H19" s="5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2" t="s">
        <v>32</v>
      </c>
      <c r="E20" s="103"/>
      <c r="F20" s="104"/>
      <c r="G20" s="72">
        <f>'[1]Report'!$X$93</f>
        <v>67842.16000000002</v>
      </c>
      <c r="H20" s="5"/>
    </row>
    <row r="21" spans="1:8" ht="26.25" customHeight="1" thickBot="1">
      <c r="A21" s="4"/>
      <c r="B21" s="36" t="s">
        <v>149</v>
      </c>
      <c r="C21" s="3" t="s">
        <v>16</v>
      </c>
      <c r="D21" s="92" t="s">
        <v>152</v>
      </c>
      <c r="E21" s="93"/>
      <c r="F21" s="94"/>
      <c r="G21" s="71">
        <f>'[1]Report'!$X$84</f>
        <v>51898.00000000001</v>
      </c>
      <c r="H21" s="5"/>
    </row>
    <row r="22" spans="1:8" ht="26.25" customHeight="1" thickBot="1">
      <c r="A22" s="4"/>
      <c r="B22" s="36" t="s">
        <v>151</v>
      </c>
      <c r="C22" s="3" t="s">
        <v>16</v>
      </c>
      <c r="D22" s="92" t="s">
        <v>153</v>
      </c>
      <c r="E22" s="93"/>
      <c r="F22" s="94"/>
      <c r="G22" s="71">
        <f>'[1]Report'!$X$60</f>
        <v>12539.079999999994</v>
      </c>
      <c r="H22" s="5"/>
    </row>
    <row r="23" spans="1:8" ht="35.25" customHeight="1" thickBot="1">
      <c r="A23" s="4"/>
      <c r="B23" s="37" t="s">
        <v>150</v>
      </c>
      <c r="C23" s="3" t="s">
        <v>16</v>
      </c>
      <c r="D23" s="117" t="s">
        <v>154</v>
      </c>
      <c r="E23" s="118"/>
      <c r="F23" s="119"/>
      <c r="G23" s="71">
        <f>'[1]Report'!$X$61</f>
        <v>82273.22</v>
      </c>
      <c r="H23" s="5"/>
    </row>
    <row r="24" spans="1:8" ht="26.25" customHeight="1" thickBot="1">
      <c r="A24" s="4" t="s">
        <v>33</v>
      </c>
      <c r="B24" s="15" t="s">
        <v>34</v>
      </c>
      <c r="C24" s="3" t="s">
        <v>16</v>
      </c>
      <c r="D24" s="92" t="s">
        <v>35</v>
      </c>
      <c r="E24" s="93"/>
      <c r="F24" s="94"/>
      <c r="G24" s="74">
        <f>G25+G26+G27+G28+G29</f>
        <v>268832.35</v>
      </c>
      <c r="H24" s="5"/>
    </row>
    <row r="25" spans="1:8" ht="51" customHeight="1" thickBot="1">
      <c r="A25" s="4" t="s">
        <v>36</v>
      </c>
      <c r="B25" s="6" t="s">
        <v>37</v>
      </c>
      <c r="C25" s="3" t="s">
        <v>16</v>
      </c>
      <c r="D25" s="95" t="s">
        <v>38</v>
      </c>
      <c r="E25" s="96"/>
      <c r="F25" s="97"/>
      <c r="G25" s="73">
        <f>'[1]Report'!$Z$60+'[1]Report'!$Z$61+'[1]Report'!$Z$73+'[1]Report'!$Z$82+'[1]Report'!$Z$83+'[1]Report'!$Z$84+'[1]Report'!$Z$85+'[1]Report'!$Z$86+'[1]Report'!$Z$87+'[1]Report'!$Z$88+'[1]Report'!$Z$89+'[1]Report'!$Z$93</f>
        <v>268832.35</v>
      </c>
      <c r="H25" s="55"/>
    </row>
    <row r="26" spans="1:8" ht="39.75" customHeight="1" thickBot="1">
      <c r="A26" s="4" t="s">
        <v>39</v>
      </c>
      <c r="B26" s="6" t="s">
        <v>40</v>
      </c>
      <c r="C26" s="3" t="s">
        <v>16</v>
      </c>
      <c r="D26" s="99" t="s">
        <v>41</v>
      </c>
      <c r="E26" s="100"/>
      <c r="F26" s="101"/>
      <c r="G26" s="12">
        <v>0</v>
      </c>
      <c r="H26" s="55"/>
    </row>
    <row r="27" spans="1:8" ht="13.5" customHeight="1" thickBot="1">
      <c r="A27" s="4" t="s">
        <v>42</v>
      </c>
      <c r="B27" s="6" t="s">
        <v>43</v>
      </c>
      <c r="C27" s="3" t="s">
        <v>16</v>
      </c>
      <c r="D27" s="99" t="s">
        <v>44</v>
      </c>
      <c r="E27" s="100"/>
      <c r="F27" s="101"/>
      <c r="G27" s="73">
        <v>0</v>
      </c>
      <c r="H27" s="55"/>
    </row>
    <row r="28" spans="1:8" ht="41.25" customHeight="1" thickBot="1">
      <c r="A28" s="4" t="s">
        <v>45</v>
      </c>
      <c r="B28" s="6" t="s">
        <v>46</v>
      </c>
      <c r="C28" s="3" t="s">
        <v>16</v>
      </c>
      <c r="D28" s="99" t="s">
        <v>47</v>
      </c>
      <c r="E28" s="100"/>
      <c r="F28" s="101"/>
      <c r="G28" s="72">
        <v>0</v>
      </c>
      <c r="H28" s="55"/>
    </row>
    <row r="29" spans="1:9" ht="13.5" customHeight="1" thickBot="1">
      <c r="A29" s="4" t="s">
        <v>48</v>
      </c>
      <c r="B29" s="13" t="s">
        <v>49</v>
      </c>
      <c r="C29" s="3" t="s">
        <v>16</v>
      </c>
      <c r="D29" s="99" t="s">
        <v>125</v>
      </c>
      <c r="E29" s="100"/>
      <c r="F29" s="101"/>
      <c r="G29" s="72">
        <v>0</v>
      </c>
      <c r="H29" s="55"/>
      <c r="I29" s="5"/>
    </row>
    <row r="30" spans="1:8" ht="35.25" customHeight="1" thickBot="1">
      <c r="A30" s="4" t="s">
        <v>50</v>
      </c>
      <c r="B30" s="26" t="s">
        <v>51</v>
      </c>
      <c r="C30" s="3" t="s">
        <v>16</v>
      </c>
      <c r="D30" s="99" t="s">
        <v>51</v>
      </c>
      <c r="E30" s="100"/>
      <c r="F30" s="101"/>
      <c r="G30" s="75">
        <f>G24+G10</f>
        <v>257808.78999999998</v>
      </c>
      <c r="H30" s="56"/>
    </row>
    <row r="31" spans="1:8" ht="41.25" customHeight="1" thickBot="1">
      <c r="A31" s="4" t="s">
        <v>52</v>
      </c>
      <c r="B31" s="4" t="s">
        <v>53</v>
      </c>
      <c r="C31" s="3" t="s">
        <v>16</v>
      </c>
      <c r="D31" s="99" t="s">
        <v>53</v>
      </c>
      <c r="E31" s="100"/>
      <c r="F31" s="101"/>
      <c r="G31" s="12">
        <v>0</v>
      </c>
      <c r="H31" s="5">
        <v>0</v>
      </c>
    </row>
    <row r="32" spans="1:8" ht="44.25" customHeight="1" thickBot="1">
      <c r="A32" s="4" t="s">
        <v>54</v>
      </c>
      <c r="B32" s="4" t="s">
        <v>55</v>
      </c>
      <c r="C32" s="3" t="s">
        <v>16</v>
      </c>
      <c r="D32" s="99" t="s">
        <v>55</v>
      </c>
      <c r="E32" s="100"/>
      <c r="F32" s="101"/>
      <c r="G32" s="82">
        <f>G19</f>
        <v>23832.76999999999</v>
      </c>
      <c r="H32" s="52"/>
    </row>
    <row r="33" spans="1:8" ht="39" customHeight="1" thickBot="1">
      <c r="A33" s="4" t="s">
        <v>56</v>
      </c>
      <c r="B33" s="4" t="s">
        <v>156</v>
      </c>
      <c r="C33" s="3" t="s">
        <v>16</v>
      </c>
      <c r="D33" s="99" t="s">
        <v>57</v>
      </c>
      <c r="E33" s="100"/>
      <c r="F33" s="101"/>
      <c r="G33" s="55">
        <f>G11+G12-G24</f>
        <v>52926.03000000003</v>
      </c>
      <c r="H33" s="55"/>
    </row>
    <row r="34" spans="1:8" ht="38.25" customHeight="1" thickBot="1">
      <c r="A34" s="108" t="s">
        <v>58</v>
      </c>
      <c r="B34" s="109"/>
      <c r="C34" s="109"/>
      <c r="D34" s="109"/>
      <c r="E34" s="109"/>
      <c r="F34" s="110"/>
      <c r="G34" s="109"/>
      <c r="H34" s="111"/>
    </row>
    <row r="35" spans="1:8" ht="68.25" thickBot="1">
      <c r="A35" s="4" t="s">
        <v>59</v>
      </c>
      <c r="B35" s="4" t="s">
        <v>60</v>
      </c>
      <c r="C35" s="3" t="s">
        <v>133</v>
      </c>
      <c r="D35" s="18" t="s">
        <v>63</v>
      </c>
      <c r="E35" s="4" t="s">
        <v>134</v>
      </c>
      <c r="F35" s="50" t="s">
        <v>136</v>
      </c>
      <c r="G35" s="51" t="s">
        <v>160</v>
      </c>
      <c r="H35" s="47" t="s">
        <v>141</v>
      </c>
    </row>
    <row r="36" spans="1:8" ht="79.5" customHeight="1" thickBot="1">
      <c r="A36" s="16">
        <v>1</v>
      </c>
      <c r="B36" s="4" t="s">
        <v>126</v>
      </c>
      <c r="C36" s="3" t="s">
        <v>129</v>
      </c>
      <c r="D36" s="64" t="s">
        <v>161</v>
      </c>
      <c r="E36" s="58">
        <v>2.13</v>
      </c>
      <c r="F36" s="65" t="s">
        <v>137</v>
      </c>
      <c r="G36" s="66">
        <v>3810334293</v>
      </c>
      <c r="H36" s="67">
        <f>G17</f>
        <v>3248</v>
      </c>
    </row>
    <row r="37" spans="1:8" ht="56.25" customHeight="1" thickBot="1">
      <c r="A37" s="16">
        <v>2</v>
      </c>
      <c r="B37" s="4" t="s">
        <v>132</v>
      </c>
      <c r="C37" s="3" t="s">
        <v>129</v>
      </c>
      <c r="D37" s="57" t="s">
        <v>162</v>
      </c>
      <c r="E37" s="83">
        <v>1.29</v>
      </c>
      <c r="F37" s="65" t="s">
        <v>137</v>
      </c>
      <c r="G37" s="66">
        <v>3810334293</v>
      </c>
      <c r="H37" s="67">
        <f>G13</f>
        <v>27201.500000000004</v>
      </c>
    </row>
    <row r="38" spans="1:8" ht="39" customHeight="1" thickBot="1">
      <c r="A38" s="16">
        <v>3</v>
      </c>
      <c r="B38" s="4" t="s">
        <v>127</v>
      </c>
      <c r="C38" s="3" t="s">
        <v>129</v>
      </c>
      <c r="D38" s="57" t="s">
        <v>135</v>
      </c>
      <c r="E38" s="58">
        <v>3.85</v>
      </c>
      <c r="F38" s="65" t="s">
        <v>138</v>
      </c>
      <c r="G38" s="66">
        <v>3848000155</v>
      </c>
      <c r="H38" s="67">
        <f>G20</f>
        <v>67842.16000000002</v>
      </c>
    </row>
    <row r="39" spans="1:8" ht="39" customHeight="1" thickBot="1">
      <c r="A39" s="16">
        <v>4</v>
      </c>
      <c r="B39" s="4" t="s">
        <v>128</v>
      </c>
      <c r="C39" s="3" t="s">
        <v>129</v>
      </c>
      <c r="D39" s="57" t="s">
        <v>135</v>
      </c>
      <c r="E39" s="58">
        <v>3.25</v>
      </c>
      <c r="F39" s="65" t="s">
        <v>139</v>
      </c>
      <c r="G39" s="66">
        <v>3837003965</v>
      </c>
      <c r="H39" s="67">
        <f>G21</f>
        <v>51898.00000000001</v>
      </c>
    </row>
    <row r="40" spans="1:8" ht="68.25" thickBot="1">
      <c r="A40" s="16">
        <v>5</v>
      </c>
      <c r="B40" s="4" t="s">
        <v>130</v>
      </c>
      <c r="C40" s="3" t="s">
        <v>129</v>
      </c>
      <c r="D40" s="64" t="s">
        <v>161</v>
      </c>
      <c r="E40" s="58">
        <v>0.82</v>
      </c>
      <c r="F40" s="65" t="s">
        <v>140</v>
      </c>
      <c r="G40" s="66">
        <v>3848006622</v>
      </c>
      <c r="H40" s="67">
        <f>G22</f>
        <v>12539.079999999994</v>
      </c>
    </row>
    <row r="41" spans="1:8" ht="68.25" thickBot="1">
      <c r="A41" s="16">
        <v>6</v>
      </c>
      <c r="B41" s="17" t="s">
        <v>131</v>
      </c>
      <c r="C41" s="3" t="s">
        <v>129</v>
      </c>
      <c r="D41" s="64" t="s">
        <v>161</v>
      </c>
      <c r="E41" s="58">
        <v>6.37</v>
      </c>
      <c r="F41" s="68" t="s">
        <v>140</v>
      </c>
      <c r="G41" s="66">
        <v>3848006622</v>
      </c>
      <c r="H41" s="67">
        <f>G23</f>
        <v>82273.22</v>
      </c>
    </row>
    <row r="42" spans="1:8" ht="40.5" customHeight="1" thickBot="1">
      <c r="A42" s="4" t="s">
        <v>61</v>
      </c>
      <c r="B42" s="4" t="s">
        <v>62</v>
      </c>
      <c r="C42" s="3" t="s">
        <v>16</v>
      </c>
      <c r="D42" s="4"/>
      <c r="E42" s="4"/>
      <c r="F42" s="105"/>
      <c r="G42" s="101"/>
      <c r="H42" s="67">
        <f>SUM(H36:H41)</f>
        <v>245001.96000000002</v>
      </c>
    </row>
    <row r="43" spans="1:8" ht="19.5" customHeight="1" thickBot="1">
      <c r="A43" s="108" t="s">
        <v>64</v>
      </c>
      <c r="B43" s="109"/>
      <c r="C43" s="109"/>
      <c r="D43" s="109"/>
      <c r="E43" s="109"/>
      <c r="F43" s="109"/>
      <c r="G43" s="109"/>
      <c r="H43" s="126"/>
    </row>
    <row r="44" spans="1:8" ht="47.25" customHeight="1" thickBot="1">
      <c r="A44" s="57" t="s">
        <v>65</v>
      </c>
      <c r="B44" s="57" t="s">
        <v>66</v>
      </c>
      <c r="C44" s="58" t="s">
        <v>67</v>
      </c>
      <c r="D44" s="106" t="s">
        <v>142</v>
      </c>
      <c r="E44" s="107"/>
      <c r="F44" s="62">
        <v>0</v>
      </c>
      <c r="G44" s="57"/>
      <c r="H44" s="55"/>
    </row>
    <row r="45" spans="1:8" ht="45.75" customHeight="1" thickBot="1">
      <c r="A45" s="57" t="s">
        <v>68</v>
      </c>
      <c r="B45" s="57" t="s">
        <v>69</v>
      </c>
      <c r="C45" s="58" t="s">
        <v>67</v>
      </c>
      <c r="D45" s="106" t="s">
        <v>69</v>
      </c>
      <c r="E45" s="107"/>
      <c r="F45" s="62">
        <v>0</v>
      </c>
      <c r="G45" s="57"/>
      <c r="H45" s="55"/>
    </row>
    <row r="46" spans="1:8" ht="41.25" customHeight="1" thickBot="1">
      <c r="A46" s="57" t="s">
        <v>70</v>
      </c>
      <c r="B46" s="57" t="s">
        <v>71</v>
      </c>
      <c r="C46" s="58" t="s">
        <v>67</v>
      </c>
      <c r="D46" s="106" t="s">
        <v>71</v>
      </c>
      <c r="E46" s="107"/>
      <c r="F46" s="62">
        <v>0</v>
      </c>
      <c r="G46" s="57"/>
      <c r="H46" s="55"/>
    </row>
    <row r="47" spans="1:8" ht="37.5" customHeight="1" thickBot="1">
      <c r="A47" s="57" t="s">
        <v>72</v>
      </c>
      <c r="B47" s="57" t="s">
        <v>73</v>
      </c>
      <c r="C47" s="58" t="s">
        <v>16</v>
      </c>
      <c r="D47" s="106" t="s">
        <v>73</v>
      </c>
      <c r="E47" s="107"/>
      <c r="F47" s="62">
        <v>0</v>
      </c>
      <c r="G47" s="57"/>
      <c r="H47" s="55"/>
    </row>
    <row r="48" spans="1:8" ht="18.75" customHeight="1" thickBot="1">
      <c r="A48" s="145" t="s">
        <v>74</v>
      </c>
      <c r="B48" s="146"/>
      <c r="C48" s="146"/>
      <c r="D48" s="146"/>
      <c r="E48" s="146"/>
      <c r="F48" s="146"/>
      <c r="G48" s="146"/>
      <c r="H48" s="147"/>
    </row>
    <row r="49" spans="1:8" ht="42.75" customHeight="1" thickBot="1">
      <c r="A49" s="57" t="s">
        <v>75</v>
      </c>
      <c r="B49" s="57" t="s">
        <v>15</v>
      </c>
      <c r="C49" s="58" t="s">
        <v>16</v>
      </c>
      <c r="D49" s="106" t="s">
        <v>15</v>
      </c>
      <c r="E49" s="107"/>
      <c r="F49" s="62">
        <v>0</v>
      </c>
      <c r="G49" s="57"/>
      <c r="H49" s="55"/>
    </row>
    <row r="50" spans="1:8" ht="42" customHeight="1" thickBot="1">
      <c r="A50" s="57" t="s">
        <v>76</v>
      </c>
      <c r="B50" s="57" t="s">
        <v>18</v>
      </c>
      <c r="C50" s="58" t="s">
        <v>16</v>
      </c>
      <c r="D50" s="106" t="s">
        <v>18</v>
      </c>
      <c r="E50" s="107"/>
      <c r="F50" s="62">
        <v>0</v>
      </c>
      <c r="G50" s="57"/>
      <c r="H50" s="55"/>
    </row>
    <row r="51" spans="1:8" ht="48.75" customHeight="1" thickBot="1">
      <c r="A51" s="57" t="s">
        <v>77</v>
      </c>
      <c r="B51" s="57" t="s">
        <v>20</v>
      </c>
      <c r="C51" s="58" t="s">
        <v>16</v>
      </c>
      <c r="D51" s="106" t="s">
        <v>20</v>
      </c>
      <c r="E51" s="107"/>
      <c r="F51" s="62">
        <v>0</v>
      </c>
      <c r="G51" s="57"/>
      <c r="H51" s="55"/>
    </row>
    <row r="52" spans="1:8" ht="44.25" customHeight="1" thickBot="1">
      <c r="A52" s="57" t="s">
        <v>78</v>
      </c>
      <c r="B52" s="57" t="s">
        <v>53</v>
      </c>
      <c r="C52" s="58" t="s">
        <v>16</v>
      </c>
      <c r="D52" s="106" t="s">
        <v>53</v>
      </c>
      <c r="E52" s="107"/>
      <c r="F52" s="62">
        <v>0</v>
      </c>
      <c r="G52" s="57"/>
      <c r="H52" s="55"/>
    </row>
    <row r="53" spans="1:8" ht="42.75" customHeight="1" thickBot="1">
      <c r="A53" s="57" t="s">
        <v>79</v>
      </c>
      <c r="B53" s="57" t="s">
        <v>55</v>
      </c>
      <c r="C53" s="58" t="s">
        <v>16</v>
      </c>
      <c r="D53" s="106" t="s">
        <v>55</v>
      </c>
      <c r="E53" s="107"/>
      <c r="F53" s="62">
        <v>0</v>
      </c>
      <c r="G53" s="57"/>
      <c r="H53" s="55"/>
    </row>
    <row r="54" spans="1:8" ht="42" customHeight="1" thickBot="1">
      <c r="A54" s="59" t="s">
        <v>80</v>
      </c>
      <c r="B54" s="59" t="s">
        <v>57</v>
      </c>
      <c r="C54" s="60" t="s">
        <v>16</v>
      </c>
      <c r="D54" s="120" t="s">
        <v>57</v>
      </c>
      <c r="E54" s="121"/>
      <c r="F54" s="63">
        <f>D61+E61+F61+G61+H61</f>
        <v>55789.72999999996</v>
      </c>
      <c r="G54" s="59"/>
      <c r="H54" s="61"/>
    </row>
    <row r="55" spans="1:8" ht="30" customHeight="1" thickBot="1">
      <c r="A55" s="20" t="s">
        <v>143</v>
      </c>
      <c r="B55" s="21"/>
      <c r="C55" s="21"/>
      <c r="D55" s="21"/>
      <c r="E55" s="21"/>
      <c r="F55" s="21"/>
      <c r="G55" s="21"/>
      <c r="H55" s="22"/>
    </row>
    <row r="56" spans="1:8" ht="68.25" thickBot="1">
      <c r="A56" s="4" t="s">
        <v>81</v>
      </c>
      <c r="B56" s="11" t="s">
        <v>82</v>
      </c>
      <c r="C56" s="3" t="s">
        <v>8</v>
      </c>
      <c r="D56" s="23" t="s">
        <v>163</v>
      </c>
      <c r="E56" s="76" t="s">
        <v>164</v>
      </c>
      <c r="F56" s="23" t="s">
        <v>165</v>
      </c>
      <c r="G56" s="27" t="s">
        <v>166</v>
      </c>
      <c r="H56" s="46" t="s">
        <v>147</v>
      </c>
    </row>
    <row r="57" spans="1:8" ht="39.75" customHeight="1" thickBot="1">
      <c r="A57" s="4" t="s">
        <v>83</v>
      </c>
      <c r="B57" s="4" t="s">
        <v>2</v>
      </c>
      <c r="C57" s="3" t="s">
        <v>8</v>
      </c>
      <c r="D57" s="3" t="s">
        <v>144</v>
      </c>
      <c r="E57" s="3" t="s">
        <v>145</v>
      </c>
      <c r="F57" s="3" t="s">
        <v>145</v>
      </c>
      <c r="G57" s="3" t="s">
        <v>145</v>
      </c>
      <c r="H57" s="25" t="s">
        <v>148</v>
      </c>
    </row>
    <row r="58" spans="1:8" ht="32.25" customHeight="1" thickBot="1">
      <c r="A58" s="4" t="s">
        <v>84</v>
      </c>
      <c r="B58" s="4" t="s">
        <v>85</v>
      </c>
      <c r="C58" s="3" t="s">
        <v>86</v>
      </c>
      <c r="D58" s="28">
        <f>D59/1502.58</f>
        <v>584.4253883320688</v>
      </c>
      <c r="E58" s="28">
        <f>E59/117.48</f>
        <v>1472.871467483827</v>
      </c>
      <c r="F58" s="28">
        <f>F59/12</f>
        <v>3522.6616666666673</v>
      </c>
      <c r="G58" s="54">
        <f>G59/18.26</f>
        <v>4847.325301204819</v>
      </c>
      <c r="H58" s="29">
        <f>H59/0.88</f>
        <v>1525.363636363636</v>
      </c>
    </row>
    <row r="59" spans="1:9" ht="37.5" customHeight="1" thickBot="1">
      <c r="A59" s="4" t="s">
        <v>87</v>
      </c>
      <c r="B59" s="4" t="s">
        <v>88</v>
      </c>
      <c r="C59" s="3" t="s">
        <v>16</v>
      </c>
      <c r="D59" s="72">
        <f>'[1]Report'!$W$72</f>
        <v>878145.8999999999</v>
      </c>
      <c r="E59" s="72">
        <f>'[1]Report'!$X$65+'[1]Report'!$X$66+'[1]Report'!$X$67+'[1]Report'!$X$69+'[1]Report'!$X$70+'[1]Report'!$X$71</f>
        <v>173032.94</v>
      </c>
      <c r="F59" s="72">
        <f>'[1]Report'!$X$55+'[1]Report'!$X$58</f>
        <v>42271.94000000001</v>
      </c>
      <c r="G59" s="81">
        <f>'[1]Report'!$X$80+'[1]Report'!$X$90</f>
        <v>88512.16</v>
      </c>
      <c r="H59" s="77">
        <f>'[1]Report'!$X$77</f>
        <v>1342.3199999999997</v>
      </c>
      <c r="I59" s="53"/>
    </row>
    <row r="60" spans="1:8" ht="32.25" customHeight="1" thickBot="1">
      <c r="A60" s="4" t="s">
        <v>89</v>
      </c>
      <c r="B60" s="4" t="s">
        <v>90</v>
      </c>
      <c r="C60" s="3" t="s">
        <v>16</v>
      </c>
      <c r="D60" s="72">
        <f>'[1]Report'!$Z$72</f>
        <v>825208.21</v>
      </c>
      <c r="E60" s="72">
        <f>'[1]Report'!$Z$62+'[1]Report'!$Z$63+'[1]Report'!$Z$65+'[1]Report'!$Z$66+'[1]Report'!$Z$67+'[1]Report'!$Z$69+'[1]Report'!$Z$70+'[1]Report'!$Z$71+'[1]Report'!$Z$75+'[1]Report'!$Z$76</f>
        <v>171470.30999999997</v>
      </c>
      <c r="F60" s="72">
        <f>'[1]Report'!$Z$55+'[1]Report'!$Z$58+'[1]Report'!$Z$95</f>
        <v>41438.30000000002</v>
      </c>
      <c r="G60" s="78">
        <f>'[1]Report'!$Z$56+'[1]Report'!$Z$57+'[1]Report'!$Z$80+'[1]Report'!$Z$81+'[1]Report'!$Z$90+'[1]Report'!$Z$91+'[1]Report'!$Z$92</f>
        <v>85405.75000000001</v>
      </c>
      <c r="H60" s="78">
        <f>'[1]Report'!$Z$77+'[1]Report'!$Z$96</f>
        <v>3992.96</v>
      </c>
    </row>
    <row r="61" spans="1:8" ht="31.5" customHeight="1" thickBot="1">
      <c r="A61" s="4" t="s">
        <v>91</v>
      </c>
      <c r="B61" s="4" t="s">
        <v>92</v>
      </c>
      <c r="C61" s="3" t="s">
        <v>16</v>
      </c>
      <c r="D61" s="84">
        <f>D59-D60</f>
        <v>52937.689999999944</v>
      </c>
      <c r="E61" s="84">
        <f>E59-E60</f>
        <v>1562.6300000000338</v>
      </c>
      <c r="F61" s="84">
        <f>F59-F60</f>
        <v>833.6399999999921</v>
      </c>
      <c r="G61" s="85">
        <f>G59-G60</f>
        <v>3106.409999999989</v>
      </c>
      <c r="H61" s="85">
        <f>H59-H60</f>
        <v>-2650.6400000000003</v>
      </c>
    </row>
    <row r="62" spans="1:8" ht="63" customHeight="1" thickBot="1">
      <c r="A62" s="4" t="s">
        <v>93</v>
      </c>
      <c r="B62" s="4" t="s">
        <v>94</v>
      </c>
      <c r="C62" s="3" t="s">
        <v>16</v>
      </c>
      <c r="D62" s="79">
        <f>D59+'[1]Report'!$U$72</f>
        <v>875672.3399999999</v>
      </c>
      <c r="E62" s="79">
        <f>E59+'[1]Report'!$U$62+'[1]Report'!$U$63+'[1]Report'!$U$65+'[1]Report'!$U$66+'[1]Report'!$U$67+'[1]Report'!$U$69+'[1]Report'!$U$70+'[1]Report'!$U$71</f>
        <v>154895.38</v>
      </c>
      <c r="F62" s="79">
        <f>F59+'[1]Report'!$U$55+'[1]Report'!$U$58</f>
        <v>41600.570000000014</v>
      </c>
      <c r="G62" s="80">
        <f>G59+'[1]Report'!$U$56+'[1]Report'!$U$57+'[1]Report'!$U$80+'[1]Report'!$U$90</f>
        <v>85993.06000000001</v>
      </c>
      <c r="H62" s="80">
        <f>H59+'[1]Report'!$U$77</f>
        <v>3338.1399999999994</v>
      </c>
    </row>
    <row r="63" spans="1:8" ht="29.25" customHeight="1" thickBot="1">
      <c r="A63" s="4"/>
      <c r="B63" s="4" t="s">
        <v>73</v>
      </c>
      <c r="C63" s="3" t="s">
        <v>16</v>
      </c>
      <c r="D63" s="48">
        <f>D62-D59</f>
        <v>-2473.560000000056</v>
      </c>
      <c r="E63" s="48">
        <f>E62-E59</f>
        <v>-18137.559999999998</v>
      </c>
      <c r="F63" s="48">
        <f>F62-F59</f>
        <v>-671.3699999999953</v>
      </c>
      <c r="G63" s="48">
        <f>G62-G59</f>
        <v>-2519.0999999999913</v>
      </c>
      <c r="H63" s="48">
        <f>H62-H59</f>
        <v>1995.8199999999997</v>
      </c>
    </row>
    <row r="64" spans="1:8" ht="39" customHeight="1" thickBot="1">
      <c r="A64" s="4" t="s">
        <v>95</v>
      </c>
      <c r="B64" s="18" t="s">
        <v>96</v>
      </c>
      <c r="C64" s="3" t="s">
        <v>16</v>
      </c>
      <c r="D64" s="130" t="s">
        <v>146</v>
      </c>
      <c r="E64" s="131"/>
      <c r="F64" s="131"/>
      <c r="G64" s="131"/>
      <c r="H64" s="132"/>
    </row>
    <row r="65" spans="1:8" ht="39" customHeight="1" thickBot="1">
      <c r="A65" s="4" t="s">
        <v>97</v>
      </c>
      <c r="B65" s="18" t="s">
        <v>98</v>
      </c>
      <c r="C65" s="3" t="s">
        <v>16</v>
      </c>
      <c r="D65" s="122" t="s">
        <v>146</v>
      </c>
      <c r="E65" s="123"/>
      <c r="F65" s="123"/>
      <c r="G65" s="123"/>
      <c r="H65" s="124"/>
    </row>
    <row r="66" spans="1:8" ht="48" customHeight="1" thickBot="1">
      <c r="A66" s="4" t="s">
        <v>99</v>
      </c>
      <c r="B66" s="18" t="s">
        <v>100</v>
      </c>
      <c r="C66" s="3" t="s">
        <v>16</v>
      </c>
      <c r="D66" s="17"/>
      <c r="E66" s="12">
        <v>0</v>
      </c>
      <c r="F66" s="12">
        <v>0</v>
      </c>
      <c r="G66" s="12">
        <v>0</v>
      </c>
      <c r="H66" s="30">
        <v>0</v>
      </c>
    </row>
    <row r="67" spans="1:8" ht="25.5" customHeight="1" thickBot="1">
      <c r="A67" s="108" t="s">
        <v>101</v>
      </c>
      <c r="B67" s="109"/>
      <c r="C67" s="109"/>
      <c r="D67" s="109"/>
      <c r="E67" s="109"/>
      <c r="F67" s="109"/>
      <c r="G67" s="109"/>
      <c r="H67" s="126"/>
    </row>
    <row r="68" spans="1:8" ht="45" customHeight="1" thickBot="1">
      <c r="A68" s="4" t="s">
        <v>102</v>
      </c>
      <c r="B68" s="4" t="s">
        <v>66</v>
      </c>
      <c r="C68" s="3" t="s">
        <v>67</v>
      </c>
      <c r="D68" s="4" t="s">
        <v>66</v>
      </c>
      <c r="E68" s="99" t="s">
        <v>174</v>
      </c>
      <c r="F68" s="100"/>
      <c r="G68" s="101"/>
      <c r="H68" s="30">
        <v>3</v>
      </c>
    </row>
    <row r="69" spans="1:8" ht="45" customHeight="1" thickBot="1">
      <c r="A69" s="4" t="s">
        <v>103</v>
      </c>
      <c r="B69" s="4" t="s">
        <v>69</v>
      </c>
      <c r="C69" s="3" t="s">
        <v>67</v>
      </c>
      <c r="D69" s="4" t="s">
        <v>69</v>
      </c>
      <c r="E69" s="99"/>
      <c r="F69" s="100"/>
      <c r="G69" s="101"/>
      <c r="H69" s="30">
        <v>0</v>
      </c>
    </row>
    <row r="70" spans="1:8" ht="66.75" customHeight="1" thickBot="1">
      <c r="A70" s="4" t="s">
        <v>104</v>
      </c>
      <c r="B70" s="4" t="s">
        <v>71</v>
      </c>
      <c r="C70" s="3" t="s">
        <v>105</v>
      </c>
      <c r="D70" s="4" t="s">
        <v>71</v>
      </c>
      <c r="E70" s="99"/>
      <c r="F70" s="100"/>
      <c r="G70" s="101"/>
      <c r="H70" s="30">
        <v>3</v>
      </c>
    </row>
    <row r="71" spans="1:8" ht="46.5" customHeight="1" thickBot="1">
      <c r="A71" s="4" t="s">
        <v>106</v>
      </c>
      <c r="B71" s="4" t="s">
        <v>73</v>
      </c>
      <c r="C71" s="3" t="s">
        <v>16</v>
      </c>
      <c r="D71" s="4" t="s">
        <v>73</v>
      </c>
      <c r="E71" s="122"/>
      <c r="F71" s="123"/>
      <c r="G71" s="124"/>
      <c r="H71" s="30">
        <f>D63+E63+F63+G63+H63</f>
        <v>-21805.77000000004</v>
      </c>
    </row>
    <row r="72" spans="1:8" ht="25.5" customHeight="1" thickBot="1">
      <c r="A72" s="108" t="s">
        <v>107</v>
      </c>
      <c r="B72" s="109"/>
      <c r="C72" s="109"/>
      <c r="D72" s="109"/>
      <c r="E72" s="109"/>
      <c r="F72" s="109"/>
      <c r="G72" s="109"/>
      <c r="H72" s="126"/>
    </row>
    <row r="73" spans="1:8" ht="54.75" customHeight="1" thickBot="1">
      <c r="A73" s="4" t="s">
        <v>108</v>
      </c>
      <c r="B73" s="4" t="s">
        <v>109</v>
      </c>
      <c r="C73" s="3" t="s">
        <v>67</v>
      </c>
      <c r="D73" s="4" t="s">
        <v>109</v>
      </c>
      <c r="E73" s="99"/>
      <c r="F73" s="100"/>
      <c r="G73" s="101"/>
      <c r="H73" s="5"/>
    </row>
    <row r="74" spans="1:8" ht="26.25" thickBot="1">
      <c r="A74" s="4" t="s">
        <v>110</v>
      </c>
      <c r="B74" s="4" t="s">
        <v>111</v>
      </c>
      <c r="C74" s="3" t="s">
        <v>67</v>
      </c>
      <c r="D74" s="4" t="s">
        <v>111</v>
      </c>
      <c r="E74" s="99"/>
      <c r="F74" s="100"/>
      <c r="G74" s="101"/>
      <c r="H74" s="19"/>
    </row>
    <row r="75" spans="1:8" ht="59.25" customHeight="1" thickBot="1">
      <c r="A75" s="4" t="s">
        <v>112</v>
      </c>
      <c r="B75" s="4" t="s">
        <v>113</v>
      </c>
      <c r="C75" s="3" t="s">
        <v>16</v>
      </c>
      <c r="D75" s="17" t="s">
        <v>113</v>
      </c>
      <c r="E75" s="99"/>
      <c r="F75" s="100"/>
      <c r="G75" s="100"/>
      <c r="H75" s="49"/>
    </row>
    <row r="76" ht="12.75">
      <c r="A76" s="1"/>
    </row>
    <row r="77" ht="12.75">
      <c r="A77" s="1"/>
    </row>
    <row r="78" spans="1:7" ht="27.75" customHeight="1">
      <c r="A78" s="125" t="s">
        <v>114</v>
      </c>
      <c r="B78" s="125"/>
      <c r="C78" s="125"/>
      <c r="D78" s="125"/>
      <c r="E78" s="125"/>
      <c r="F78" s="125"/>
      <c r="G78" s="125"/>
    </row>
    <row r="79" ht="12.75">
      <c r="A79" s="1"/>
    </row>
    <row r="80" ht="13.5" thickBot="1">
      <c r="A80" s="2" t="s">
        <v>115</v>
      </c>
    </row>
    <row r="81" spans="1:5" ht="30.75" customHeight="1" thickBot="1">
      <c r="A81" s="31">
        <v>1</v>
      </c>
      <c r="B81" s="32" t="s">
        <v>67</v>
      </c>
      <c r="C81" s="127" t="s">
        <v>116</v>
      </c>
      <c r="D81" s="128"/>
      <c r="E81" s="129"/>
    </row>
    <row r="82" spans="1:5" ht="18.75" customHeight="1" thickBot="1">
      <c r="A82" s="33">
        <v>2</v>
      </c>
      <c r="B82" s="4" t="s">
        <v>117</v>
      </c>
      <c r="C82" s="127" t="s">
        <v>118</v>
      </c>
      <c r="D82" s="128"/>
      <c r="E82" s="129"/>
    </row>
    <row r="83" spans="1:5" ht="16.5" customHeight="1" thickBot="1">
      <c r="A83" s="33">
        <v>3</v>
      </c>
      <c r="B83" s="4" t="s">
        <v>119</v>
      </c>
      <c r="C83" s="127" t="s">
        <v>120</v>
      </c>
      <c r="D83" s="128"/>
      <c r="E83" s="129"/>
    </row>
    <row r="84" spans="1:5" ht="13.5" thickBot="1">
      <c r="A84" s="33">
        <v>4</v>
      </c>
      <c r="B84" s="4" t="s">
        <v>16</v>
      </c>
      <c r="C84" s="127" t="s">
        <v>121</v>
      </c>
      <c r="D84" s="128"/>
      <c r="E84" s="129"/>
    </row>
    <row r="85" spans="1:5" ht="24" customHeight="1" thickBot="1">
      <c r="A85" s="33">
        <v>5</v>
      </c>
      <c r="B85" s="4" t="s">
        <v>86</v>
      </c>
      <c r="C85" s="127" t="s">
        <v>122</v>
      </c>
      <c r="D85" s="128"/>
      <c r="E85" s="129"/>
    </row>
    <row r="86" spans="1:5" ht="21" customHeight="1" thickBot="1">
      <c r="A86" s="34">
        <v>6</v>
      </c>
      <c r="B86" s="35" t="s">
        <v>123</v>
      </c>
      <c r="C86" s="127" t="s">
        <v>124</v>
      </c>
      <c r="D86" s="128"/>
      <c r="E86" s="129"/>
    </row>
    <row r="88" spans="2:3" ht="15">
      <c r="B88" s="98" t="s">
        <v>168</v>
      </c>
      <c r="C88" s="98"/>
    </row>
    <row r="89" spans="2:4" ht="24.75">
      <c r="B89" s="86" t="s">
        <v>169</v>
      </c>
      <c r="C89" s="87" t="s">
        <v>170</v>
      </c>
      <c r="D89" s="88" t="s">
        <v>171</v>
      </c>
    </row>
    <row r="90" spans="2:4" ht="22.5">
      <c r="B90" s="89" t="s">
        <v>172</v>
      </c>
      <c r="C90" s="90">
        <f>'[1]Report'!$X$94</f>
        <v>1907.1899999999996</v>
      </c>
      <c r="D90" s="91">
        <f>'[1]Report'!$Z$94</f>
        <v>1600.8099999999993</v>
      </c>
    </row>
    <row r="91" spans="2:4" ht="22.5">
      <c r="B91" s="89" t="s">
        <v>173</v>
      </c>
      <c r="C91" s="90">
        <f>'[1]Report'!$X$74</f>
        <v>2119.71</v>
      </c>
      <c r="D91" s="91">
        <f>'[1]Report'!$Z$74</f>
        <v>1441.32</v>
      </c>
    </row>
  </sheetData>
  <sheetProtection/>
  <mergeCells count="65">
    <mergeCell ref="D52:E52"/>
    <mergeCell ref="D44:E44"/>
    <mergeCell ref="D49:E49"/>
    <mergeCell ref="D50:E50"/>
    <mergeCell ref="D26:F26"/>
    <mergeCell ref="D28:F28"/>
    <mergeCell ref="D29:F29"/>
    <mergeCell ref="D30:F30"/>
    <mergeCell ref="D31:F31"/>
    <mergeCell ref="D53:E53"/>
    <mergeCell ref="A1:H1"/>
    <mergeCell ref="D4:F4"/>
    <mergeCell ref="D5:F5"/>
    <mergeCell ref="D6:F6"/>
    <mergeCell ref="D27:F27"/>
    <mergeCell ref="D32:F32"/>
    <mergeCell ref="D25:F25"/>
    <mergeCell ref="A7:H7"/>
    <mergeCell ref="D18:F18"/>
    <mergeCell ref="C86:E86"/>
    <mergeCell ref="D64:H64"/>
    <mergeCell ref="D65:H65"/>
    <mergeCell ref="C81:E81"/>
    <mergeCell ref="C82:E82"/>
    <mergeCell ref="C83:E83"/>
    <mergeCell ref="C84:E84"/>
    <mergeCell ref="C85:E85"/>
    <mergeCell ref="E75:G75"/>
    <mergeCell ref="E73:G73"/>
    <mergeCell ref="D54:E54"/>
    <mergeCell ref="E69:G69"/>
    <mergeCell ref="E70:G70"/>
    <mergeCell ref="E71:G71"/>
    <mergeCell ref="A78:G78"/>
    <mergeCell ref="D33:F33"/>
    <mergeCell ref="A43:H43"/>
    <mergeCell ref="A67:H67"/>
    <mergeCell ref="A72:H72"/>
    <mergeCell ref="E68:G68"/>
    <mergeCell ref="D3:F3"/>
    <mergeCell ref="D8:F8"/>
    <mergeCell ref="D22:F22"/>
    <mergeCell ref="D23:F23"/>
    <mergeCell ref="D24:F24"/>
    <mergeCell ref="D45:E45"/>
    <mergeCell ref="D19:F19"/>
    <mergeCell ref="D16:F16"/>
    <mergeCell ref="D17:F17"/>
    <mergeCell ref="D51:E51"/>
    <mergeCell ref="D47:E47"/>
    <mergeCell ref="A34:H34"/>
    <mergeCell ref="D21:F21"/>
    <mergeCell ref="D15:F15"/>
    <mergeCell ref="D46:E46"/>
    <mergeCell ref="A48:H48"/>
    <mergeCell ref="D9:F9"/>
    <mergeCell ref="D10:F10"/>
    <mergeCell ref="D11:F11"/>
    <mergeCell ref="D12:F12"/>
    <mergeCell ref="B88:C88"/>
    <mergeCell ref="E74:G74"/>
    <mergeCell ref="D13:F13"/>
    <mergeCell ref="D14:F14"/>
    <mergeCell ref="D20:F20"/>
    <mergeCell ref="F42:G4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2017-03-14T08:15:22Z</dcterms:modified>
  <cp:category/>
  <cp:version/>
  <cp:contentType/>
  <cp:contentStatus/>
</cp:coreProperties>
</file>