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21720" windowHeight="9795"/>
  </bookViews>
  <sheets>
    <sheet name="ЖЭУ-1" sheetId="1" r:id="rId1"/>
    <sheet name="ЖЭУ-2" sheetId="2" r:id="rId2"/>
    <sheet name="ЖЭУ-3" sheetId="3" r:id="rId3"/>
  </sheets>
  <definedNames>
    <definedName name="_xlnm.Print_Area" localSheetId="0">'ЖЭУ-1'!$A$1:$G$188</definedName>
  </definedNames>
  <calcPr calcId="114210"/>
</workbook>
</file>

<file path=xl/calcChain.xml><?xml version="1.0" encoding="utf-8"?>
<calcChain xmlns="http://schemas.openxmlformats.org/spreadsheetml/2006/main">
  <c r="X119" i="3"/>
  <c r="H119"/>
  <c r="X118"/>
  <c r="H118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8"/>
  <c r="A69"/>
  <c r="A70"/>
  <c r="A71"/>
  <c r="A72"/>
  <c r="A73"/>
  <c r="A74"/>
  <c r="A76"/>
  <c r="A77"/>
  <c r="A78"/>
  <c r="A79"/>
  <c r="A80"/>
  <c r="A81"/>
  <c r="A82"/>
  <c r="A83"/>
  <c r="A84"/>
  <c r="A86"/>
  <c r="A87"/>
  <c r="A88"/>
  <c r="A89"/>
  <c r="A90"/>
  <c r="A91"/>
  <c r="A92"/>
  <c r="A93"/>
  <c r="A94"/>
  <c r="A95"/>
  <c r="A96"/>
  <c r="A97"/>
  <c r="A98"/>
  <c r="A99"/>
  <c r="A100"/>
  <c r="A101"/>
  <c r="A102"/>
  <c r="A104"/>
  <c r="A105"/>
  <c r="A106"/>
  <c r="A107"/>
  <c r="A108"/>
  <c r="A109"/>
  <c r="A110"/>
  <c r="A111"/>
  <c r="A112"/>
  <c r="A113"/>
  <c r="A114"/>
  <c r="A115"/>
  <c r="A116"/>
  <c r="A117"/>
  <c r="A118"/>
  <c r="X117"/>
  <c r="H117"/>
  <c r="X116"/>
  <c r="H116"/>
  <c r="X115"/>
  <c r="X114"/>
  <c r="X113"/>
  <c r="X112"/>
  <c r="H112"/>
  <c r="X111"/>
  <c r="H111"/>
  <c r="X110"/>
  <c r="H110"/>
  <c r="X109"/>
  <c r="X108"/>
  <c r="X107"/>
  <c r="X106"/>
  <c r="X105"/>
  <c r="X104"/>
  <c r="X102"/>
  <c r="H102"/>
  <c r="X101"/>
  <c r="X100"/>
  <c r="X99"/>
  <c r="X98"/>
  <c r="X97"/>
  <c r="X96"/>
  <c r="X95"/>
  <c r="H95"/>
  <c r="X94"/>
  <c r="X93"/>
  <c r="H93"/>
  <c r="X92"/>
  <c r="H92"/>
  <c r="X91"/>
  <c r="X90"/>
  <c r="H90"/>
  <c r="X89"/>
  <c r="H89"/>
  <c r="X88"/>
  <c r="X87"/>
  <c r="X86"/>
  <c r="X85"/>
  <c r="H85"/>
  <c r="A85"/>
  <c r="X84"/>
  <c r="H84"/>
  <c r="X83"/>
  <c r="X82"/>
  <c r="H82"/>
  <c r="X81"/>
  <c r="H81"/>
  <c r="X80"/>
  <c r="H80"/>
  <c r="X79"/>
  <c r="H79"/>
  <c r="X78"/>
  <c r="H78"/>
  <c r="X77"/>
  <c r="H77"/>
  <c r="X76"/>
  <c r="H76"/>
  <c r="X74"/>
  <c r="H74"/>
  <c r="X73"/>
  <c r="H73"/>
  <c r="X72"/>
  <c r="H72"/>
  <c r="X71"/>
  <c r="H71"/>
  <c r="X70"/>
  <c r="H70"/>
  <c r="X69"/>
  <c r="H69"/>
  <c r="X68"/>
  <c r="H68"/>
  <c r="X67"/>
  <c r="H67"/>
  <c r="A67"/>
  <c r="X66"/>
  <c r="H66"/>
  <c r="X65"/>
  <c r="H65"/>
  <c r="X64"/>
  <c r="X63"/>
  <c r="H63"/>
  <c r="X62"/>
  <c r="H62"/>
  <c r="X61"/>
  <c r="H61"/>
  <c r="X60"/>
  <c r="H60"/>
  <c r="X59"/>
  <c r="X58"/>
  <c r="H58"/>
  <c r="X57"/>
  <c r="H57"/>
  <c r="X56"/>
  <c r="H56"/>
  <c r="X55"/>
  <c r="H55"/>
  <c r="X54"/>
  <c r="H54"/>
  <c r="X53"/>
  <c r="H53"/>
  <c r="X52"/>
  <c r="H52"/>
  <c r="X51"/>
  <c r="H51"/>
  <c r="X50"/>
  <c r="H50"/>
  <c r="X49"/>
  <c r="H49"/>
  <c r="X48"/>
  <c r="H48"/>
  <c r="X47"/>
  <c r="H47"/>
  <c r="X46"/>
  <c r="H46"/>
  <c r="X45"/>
  <c r="H45"/>
  <c r="X44"/>
  <c r="A44"/>
  <c r="X43"/>
  <c r="X42"/>
  <c r="H42"/>
  <c r="X41"/>
  <c r="H41"/>
  <c r="X40"/>
  <c r="H40"/>
  <c r="X39"/>
  <c r="H39"/>
  <c r="X38"/>
  <c r="H38"/>
  <c r="X37"/>
  <c r="H37"/>
  <c r="X36"/>
  <c r="H36"/>
  <c r="X35"/>
  <c r="H35"/>
  <c r="X34"/>
  <c r="H34"/>
  <c r="X33"/>
  <c r="H33"/>
  <c r="X32"/>
  <c r="H32"/>
  <c r="X31"/>
  <c r="H31"/>
  <c r="X30"/>
  <c r="H30"/>
  <c r="X29"/>
  <c r="H29"/>
  <c r="X28"/>
  <c r="H28"/>
  <c r="X27"/>
  <c r="H27"/>
  <c r="X26"/>
  <c r="H26"/>
  <c r="X25"/>
  <c r="H25"/>
  <c r="X24"/>
  <c r="H24"/>
  <c r="X23"/>
  <c r="H23"/>
  <c r="X22"/>
  <c r="H22"/>
  <c r="X21"/>
  <c r="H21"/>
  <c r="X20"/>
  <c r="X19"/>
  <c r="X18"/>
  <c r="X17"/>
  <c r="X16"/>
  <c r="H16"/>
  <c r="X15"/>
  <c r="H15"/>
  <c r="X14"/>
  <c r="H14"/>
  <c r="X13"/>
  <c r="H13"/>
  <c r="X12"/>
  <c r="H12"/>
  <c r="X11"/>
  <c r="H11"/>
  <c r="V74" i="2"/>
  <c r="U74"/>
  <c r="T74"/>
  <c r="S74"/>
  <c r="R74"/>
  <c r="Q74"/>
  <c r="P74"/>
  <c r="O74"/>
  <c r="N74"/>
  <c r="I12"/>
  <c r="M12"/>
  <c r="I13"/>
  <c r="M13"/>
  <c r="I14"/>
  <c r="M14"/>
  <c r="I15"/>
  <c r="M15"/>
  <c r="I16"/>
  <c r="M16"/>
  <c r="I17"/>
  <c r="M17"/>
  <c r="I18"/>
  <c r="M18"/>
  <c r="I19"/>
  <c r="M19"/>
  <c r="I20"/>
  <c r="M20"/>
  <c r="I23"/>
  <c r="M23"/>
  <c r="I24"/>
  <c r="M24"/>
  <c r="I26"/>
  <c r="M26"/>
  <c r="I27"/>
  <c r="M27"/>
  <c r="I28"/>
  <c r="M28"/>
  <c r="I29"/>
  <c r="M29"/>
  <c r="I30"/>
  <c r="M30"/>
  <c r="I31"/>
  <c r="M31"/>
  <c r="I32"/>
  <c r="M32"/>
  <c r="I33"/>
  <c r="M33"/>
  <c r="I34"/>
  <c r="M34"/>
  <c r="I36"/>
  <c r="M36"/>
  <c r="I37"/>
  <c r="M37"/>
  <c r="I38"/>
  <c r="M38"/>
  <c r="I39"/>
  <c r="M39"/>
  <c r="I40"/>
  <c r="M40"/>
  <c r="I41"/>
  <c r="M41"/>
  <c r="I42"/>
  <c r="M42"/>
  <c r="I43"/>
  <c r="M43"/>
  <c r="I44"/>
  <c r="M44"/>
  <c r="I45"/>
  <c r="M45"/>
  <c r="I46"/>
  <c r="M46"/>
  <c r="I47"/>
  <c r="M47"/>
  <c r="I48"/>
  <c r="M48"/>
  <c r="I49"/>
  <c r="M49"/>
  <c r="I50"/>
  <c r="M50"/>
  <c r="I51"/>
  <c r="M51"/>
  <c r="I52"/>
  <c r="M52"/>
  <c r="I53"/>
  <c r="M53"/>
  <c r="I54"/>
  <c r="M54"/>
  <c r="I55"/>
  <c r="M55"/>
  <c r="I56"/>
  <c r="M56"/>
  <c r="I57"/>
  <c r="M57"/>
  <c r="I58"/>
  <c r="M58"/>
  <c r="I59"/>
  <c r="M59"/>
  <c r="I60"/>
  <c r="M60"/>
  <c r="I61"/>
  <c r="M61"/>
  <c r="I62"/>
  <c r="M62"/>
  <c r="I63"/>
  <c r="M63"/>
  <c r="I64"/>
  <c r="M64"/>
  <c r="I65"/>
  <c r="M65"/>
  <c r="I66"/>
  <c r="M66"/>
  <c r="I67"/>
  <c r="M67"/>
  <c r="I68"/>
  <c r="M68"/>
  <c r="I69"/>
  <c r="M69"/>
  <c r="I70"/>
  <c r="M70"/>
  <c r="I71"/>
  <c r="M71"/>
  <c r="I73"/>
  <c r="M73"/>
  <c r="M74"/>
  <c r="L74"/>
  <c r="K74"/>
  <c r="J74"/>
  <c r="I72"/>
  <c r="I74"/>
  <c r="H74"/>
  <c r="G74"/>
  <c r="F74"/>
  <c r="E74"/>
  <c r="Y7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73"/>
  <c r="Y71"/>
  <c r="A69"/>
  <c r="A70"/>
  <c r="A71"/>
  <c r="Y70"/>
  <c r="Y69"/>
  <c r="Y68"/>
  <c r="Y67"/>
  <c r="Y66"/>
  <c r="Y65"/>
  <c r="Y64"/>
  <c r="Y63"/>
  <c r="Y62"/>
  <c r="Y61"/>
  <c r="Y60"/>
  <c r="Y59"/>
  <c r="Y58"/>
  <c r="Y57"/>
  <c r="Y56"/>
  <c r="Y55"/>
  <c r="AD54"/>
  <c r="AF54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F176" i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</calcChain>
</file>

<file path=xl/comments1.xml><?xml version="1.0" encoding="utf-8"?>
<comments xmlns="http://schemas.openxmlformats.org/spreadsheetml/2006/main">
  <authors>
    <author>Admin</author>
  </authors>
  <commentList>
    <comment ref="G4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395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Y2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водосч.ХВС не обслуж.
</t>
        </r>
      </text>
    </comment>
    <comment ref="Y4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обслуж.</t>
        </r>
      </text>
    </comment>
    <comment ref="Y5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обслуж.</t>
        </r>
      </text>
    </comment>
    <comment ref="Y60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обслуж.</t>
        </r>
      </text>
    </comment>
    <comment ref="Y6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обслуж.</t>
        </r>
      </text>
    </comment>
    <comment ref="Y8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не обслуж.</t>
        </r>
      </text>
    </comment>
  </commentList>
</comments>
</file>

<file path=xl/sharedStrings.xml><?xml version="1.0" encoding="utf-8"?>
<sst xmlns="http://schemas.openxmlformats.org/spreadsheetml/2006/main" count="834" uniqueCount="196">
  <si>
    <t>г.Слюдянка,Центральный район</t>
  </si>
  <si>
    <t xml:space="preserve">Бабушкина </t>
  </si>
  <si>
    <t>1А</t>
  </si>
  <si>
    <t>2А</t>
  </si>
  <si>
    <t xml:space="preserve">Байкальская </t>
  </si>
  <si>
    <t>бл.з</t>
  </si>
  <si>
    <t xml:space="preserve">Горная </t>
  </si>
  <si>
    <t>Железнодорожная</t>
  </si>
  <si>
    <t>1Б</t>
  </si>
  <si>
    <t>3А</t>
  </si>
  <si>
    <t xml:space="preserve">Захарова </t>
  </si>
  <si>
    <t xml:space="preserve">Колхозная </t>
  </si>
  <si>
    <t xml:space="preserve">Комсомольская </t>
  </si>
  <si>
    <t xml:space="preserve">Ленина </t>
  </si>
  <si>
    <t>119А</t>
  </si>
  <si>
    <t xml:space="preserve">Ленинградская </t>
  </si>
  <si>
    <t>2А (1бл.)</t>
  </si>
  <si>
    <t>2А (2бл.)</t>
  </si>
  <si>
    <t xml:space="preserve">Московская </t>
  </si>
  <si>
    <t>Пакгаузный пер.</t>
  </si>
  <si>
    <t xml:space="preserve">Пионерский пер. </t>
  </si>
  <si>
    <t>Привокзальный пер.</t>
  </si>
  <si>
    <t xml:space="preserve">Пушкина </t>
  </si>
  <si>
    <t>3Б</t>
  </si>
  <si>
    <t>Почтовый пер.</t>
  </si>
  <si>
    <t xml:space="preserve">Советская </t>
  </si>
  <si>
    <t xml:space="preserve">Советская  </t>
  </si>
  <si>
    <t>11 (1бл)</t>
  </si>
  <si>
    <t>11(2бл)</t>
  </si>
  <si>
    <t>11(3бл)</t>
  </si>
  <si>
    <t>11(4бл)</t>
  </si>
  <si>
    <t>19(1бл)</t>
  </si>
  <si>
    <t>19(2бл)</t>
  </si>
  <si>
    <t>27А</t>
  </si>
  <si>
    <t>27Б</t>
  </si>
  <si>
    <t>38/1</t>
  </si>
  <si>
    <t>38/2</t>
  </si>
  <si>
    <t>38/3</t>
  </si>
  <si>
    <t>50(1бл)</t>
  </si>
  <si>
    <t>50(2бл)</t>
  </si>
  <si>
    <t>64(1бл)</t>
  </si>
  <si>
    <t>64(2бл)</t>
  </si>
  <si>
    <t>Сл. Красногвардейцев</t>
  </si>
  <si>
    <t>40 лет Октября</t>
  </si>
  <si>
    <t xml:space="preserve">Тонконога </t>
  </si>
  <si>
    <t xml:space="preserve"> всего домов </t>
  </si>
  <si>
    <t>Плата за обслуживание водо-теплосчетчиков по МКД</t>
  </si>
  <si>
    <t>Дата введения</t>
  </si>
  <si>
    <t>санитарная очистка МОП</t>
  </si>
  <si>
    <t>Содержание жилья, уборка придомовой территории</t>
  </si>
  <si>
    <t>Общий тариф по  "Содержанию и ремонту жилого помещения, управление МКД"</t>
  </si>
  <si>
    <t>руб/м2</t>
  </si>
  <si>
    <t>№ п/п</t>
  </si>
  <si>
    <t>Адрес МКД</t>
  </si>
  <si>
    <t>Номер дома</t>
  </si>
  <si>
    <t>Постановление СМО  об утверждении тарифа  по ЖУ : "Содержание и ремонт жилого помещения, управление МКД"</t>
  </si>
  <si>
    <t>дата,номер постановления</t>
  </si>
  <si>
    <t>Экономист ООО ИРЦ</t>
  </si>
  <si>
    <t>х</t>
  </si>
  <si>
    <t>Содержание, ремонт жилого помещения, управление МКД</t>
  </si>
  <si>
    <t>Список МКД  по  ЖЭУ-1, в управлении ООО "ИРЦ" , по которым введена плата по Содержанию, ремонту жилого помещения, управлению МКД</t>
  </si>
  <si>
    <t>Приложение №1</t>
  </si>
  <si>
    <t>Приложение №2</t>
  </si>
  <si>
    <t>Список МКД  по  ЖЭУ-2, в управлении ООО "ИРЦ" , по которым введены новые тарифы</t>
  </si>
  <si>
    <t>МКД категории "дома блокированной застройки"</t>
  </si>
  <si>
    <t>Наименование улиц</t>
  </si>
  <si>
    <t>Площадь МКД</t>
  </si>
  <si>
    <t>Убираемая S подвала, принятая в расчет тарифа</t>
  </si>
  <si>
    <t>Убираемая S  козырьков</t>
  </si>
  <si>
    <t>Площадь чердака</t>
  </si>
  <si>
    <t>нормативная численность</t>
  </si>
  <si>
    <t xml:space="preserve">Затраты на ФОТ </t>
  </si>
  <si>
    <t>Отчисления на ФОТ</t>
  </si>
  <si>
    <t>Затраты на материалы, используемые для работ по уборке придомовой территории</t>
  </si>
  <si>
    <t>Затраты на материалы для уборки подвалов, чердаков, козырьков</t>
  </si>
  <si>
    <t>Транспортные расходы при уборке подвалов, чердаков, козырьков</t>
  </si>
  <si>
    <t>Затраты на ОТ</t>
  </si>
  <si>
    <t>Общецеховые расходы</t>
  </si>
  <si>
    <t>Рентабельность</t>
  </si>
  <si>
    <t>Итого затраты при расчете тарифа на уборку придомовой территории, уборку подвалов, чердаков, козырьков МКД</t>
  </si>
  <si>
    <t>Содерж. и ремонт жилого помещения, управление МКД</t>
  </si>
  <si>
    <t>Постановление СМО от 03.11.2015 года об утверждении тарифа  по ЖУ : "Содержание и ремонт жилого помещения, управление МКД"</t>
  </si>
  <si>
    <t>общая площадь дома</t>
  </si>
  <si>
    <t>Общая жилая площадь</t>
  </si>
  <si>
    <t>Уборочная площадь в расчет тарифов</t>
  </si>
  <si>
    <t xml:space="preserve"> </t>
  </si>
  <si>
    <t>м2</t>
  </si>
  <si>
    <t>чел</t>
  </si>
  <si>
    <t>руб</t>
  </si>
  <si>
    <t>номер постановления</t>
  </si>
  <si>
    <t xml:space="preserve">        ЖЭУ-2 </t>
  </si>
  <si>
    <t>Микрорайон Рудо</t>
  </si>
  <si>
    <t xml:space="preserve">Горняцкая </t>
  </si>
  <si>
    <t>№1906</t>
  </si>
  <si>
    <t>30.10.2015 года</t>
  </si>
  <si>
    <t xml:space="preserve">Гранитная </t>
  </si>
  <si>
    <t>№1907</t>
  </si>
  <si>
    <t xml:space="preserve">Карбышева </t>
  </si>
  <si>
    <t>Коммунальная</t>
  </si>
  <si>
    <t>Ленинградская</t>
  </si>
  <si>
    <t>Набережная</t>
  </si>
  <si>
    <t xml:space="preserve">Парижской Коммуны </t>
  </si>
  <si>
    <t>75А</t>
  </si>
  <si>
    <t>№1910</t>
  </si>
  <si>
    <t>86(1бл)</t>
  </si>
  <si>
    <t>86(2бл)</t>
  </si>
  <si>
    <t>86(3бл)</t>
  </si>
  <si>
    <t>Полевая</t>
  </si>
  <si>
    <t xml:space="preserve">Полуяхтова </t>
  </si>
  <si>
    <t>№1911</t>
  </si>
  <si>
    <t>Рудничный пер.</t>
  </si>
  <si>
    <t>№1912</t>
  </si>
  <si>
    <t>Сл.Красногвардейцев</t>
  </si>
  <si>
    <t>№1913</t>
  </si>
  <si>
    <t>56А</t>
  </si>
  <si>
    <t xml:space="preserve">Строителей </t>
  </si>
  <si>
    <t xml:space="preserve">Школьная </t>
  </si>
  <si>
    <t>№1914</t>
  </si>
  <si>
    <r>
      <t xml:space="preserve">Школьная </t>
    </r>
    <r>
      <rPr>
        <sz val="9"/>
        <rFont val="Arial Cyr"/>
        <charset val="204"/>
      </rPr>
      <t xml:space="preserve"> (отказ от услуг)</t>
    </r>
  </si>
  <si>
    <t xml:space="preserve">Шахтерская </t>
  </si>
  <si>
    <t>№1916</t>
  </si>
  <si>
    <t>п.Сухой ручей</t>
  </si>
  <si>
    <t xml:space="preserve">Линейная </t>
  </si>
  <si>
    <t>4А</t>
  </si>
  <si>
    <t>№1917</t>
  </si>
  <si>
    <t>Х</t>
  </si>
  <si>
    <t xml:space="preserve">Экономист ООО "ИРЦ" </t>
  </si>
  <si>
    <t xml:space="preserve">                    </t>
  </si>
  <si>
    <t>Приложение №3</t>
  </si>
  <si>
    <t>Список МКД  по  ЖЭУ-3, в управлении ООО "ИРЦ" , по которым введена плата по Содержанию, ремонту жилого помещения, управлению МКД</t>
  </si>
  <si>
    <t>Уборочная площадь принимаемая в расчет тарифов по ЖЭУ-3</t>
  </si>
  <si>
    <t>Убираемая S подвала</t>
  </si>
  <si>
    <t>Уборочная площадь согласно Постановления от 26.11.2012 года № 636</t>
  </si>
  <si>
    <t xml:space="preserve"> тариф по  "Содержанию и ремонту жилого помещения, управление МКД"</t>
  </si>
  <si>
    <t xml:space="preserve">        ЖЭУ-3 </t>
  </si>
  <si>
    <t xml:space="preserve">Амбулаторная </t>
  </si>
  <si>
    <t>№1918</t>
  </si>
  <si>
    <t>1а</t>
  </si>
  <si>
    <t>Амбулаторная</t>
  </si>
  <si>
    <t>8а</t>
  </si>
  <si>
    <t>10а</t>
  </si>
  <si>
    <t>24А</t>
  </si>
  <si>
    <t xml:space="preserve">Протокол </t>
  </si>
  <si>
    <t>24Б</t>
  </si>
  <si>
    <t>24В</t>
  </si>
  <si>
    <t>24Г</t>
  </si>
  <si>
    <t>24Д</t>
  </si>
  <si>
    <t xml:space="preserve">Волгоградский пер.               </t>
  </si>
  <si>
    <t>№1919</t>
  </si>
  <si>
    <t>Волгоградский пер</t>
  </si>
  <si>
    <t>Куприна</t>
  </si>
  <si>
    <t>№1920</t>
  </si>
  <si>
    <t>Красногвардейский пер.</t>
  </si>
  <si>
    <t>№1921</t>
  </si>
  <si>
    <t>Ленина</t>
  </si>
  <si>
    <t>№1922</t>
  </si>
  <si>
    <t>Некрасова</t>
  </si>
  <si>
    <t xml:space="preserve">Фрунзе </t>
  </si>
  <si>
    <t>№1923</t>
  </si>
  <si>
    <t>Фрунзе</t>
  </si>
  <si>
    <t>5б</t>
  </si>
  <si>
    <t>8А</t>
  </si>
  <si>
    <t>Микрорайон Стройка</t>
  </si>
  <si>
    <t>Вербная</t>
  </si>
  <si>
    <t>№1924</t>
  </si>
  <si>
    <t xml:space="preserve">Вербная </t>
  </si>
  <si>
    <t xml:space="preserve">Заречная </t>
  </si>
  <si>
    <t>№1925</t>
  </si>
  <si>
    <t>№1926</t>
  </si>
  <si>
    <t xml:space="preserve"> 1 А</t>
  </si>
  <si>
    <t>1 Б</t>
  </si>
  <si>
    <t>1 В</t>
  </si>
  <si>
    <t xml:space="preserve"> 3 Б</t>
  </si>
  <si>
    <t xml:space="preserve"> 3 В</t>
  </si>
  <si>
    <t xml:space="preserve"> 3 Г</t>
  </si>
  <si>
    <t>16 А</t>
  </si>
  <si>
    <t>16 Б</t>
  </si>
  <si>
    <t>16 Г</t>
  </si>
  <si>
    <t xml:space="preserve">Менделеева </t>
  </si>
  <si>
    <t>2б</t>
  </si>
  <si>
    <t>№1927</t>
  </si>
  <si>
    <t>Менделеева</t>
  </si>
  <si>
    <t>Микрорайон СМП</t>
  </si>
  <si>
    <t>Зеленая</t>
  </si>
  <si>
    <t>Известковый пер</t>
  </si>
  <si>
    <t xml:space="preserve">Ленина  </t>
  </si>
  <si>
    <t>№1928</t>
  </si>
  <si>
    <t>23 В</t>
  </si>
  <si>
    <t xml:space="preserve"> 26 А</t>
  </si>
  <si>
    <t>27 А</t>
  </si>
  <si>
    <t>35А</t>
  </si>
  <si>
    <t>35Б</t>
  </si>
  <si>
    <t>Первомайская</t>
  </si>
  <si>
    <t>№1929</t>
  </si>
  <si>
    <t xml:space="preserve">Солнечная </t>
  </si>
  <si>
    <t>№1930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</si>
</sst>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0.0000"/>
  </numFmts>
  <fonts count="31"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9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b/>
      <sz val="12"/>
      <color indexed="8"/>
      <name val="Arial Cyr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6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5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8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4" fillId="0" borderId="3" xfId="0" applyFont="1" applyFill="1" applyBorder="1"/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9" fillId="0" borderId="6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/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9" fillId="0" borderId="0" xfId="1" applyFont="1" applyFill="1"/>
    <xf numFmtId="0" fontId="13" fillId="0" borderId="0" xfId="1" applyFill="1"/>
    <xf numFmtId="0" fontId="13" fillId="0" borderId="0" xfId="1" applyFill="1" applyAlignment="1">
      <alignment horizontal="center"/>
    </xf>
    <xf numFmtId="2" fontId="13" fillId="0" borderId="0" xfId="1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/>
    </xf>
    <xf numFmtId="0" fontId="22" fillId="0" borderId="27" xfId="1" applyFont="1" applyFill="1" applyBorder="1" applyAlignment="1"/>
    <xf numFmtId="0" fontId="22" fillId="0" borderId="17" xfId="1" applyFont="1" applyFill="1" applyBorder="1" applyAlignment="1"/>
    <xf numFmtId="0" fontId="22" fillId="0" borderId="28" xfId="1" applyFont="1" applyFill="1" applyBorder="1" applyAlignment="1"/>
    <xf numFmtId="0" fontId="2" fillId="0" borderId="28" xfId="1" applyFont="1" applyFill="1" applyBorder="1"/>
    <xf numFmtId="0" fontId="2" fillId="0" borderId="29" xfId="1" applyFont="1" applyFill="1" applyBorder="1"/>
    <xf numFmtId="0" fontId="2" fillId="0" borderId="29" xfId="1" applyFont="1" applyFill="1" applyBorder="1" applyAlignment="1">
      <alignment horizontal="center"/>
    </xf>
    <xf numFmtId="2" fontId="2" fillId="0" borderId="29" xfId="1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1" applyFont="1" applyFill="1" applyBorder="1"/>
    <xf numFmtId="0" fontId="23" fillId="0" borderId="0" xfId="1" applyFont="1" applyFill="1" applyBorder="1"/>
    <xf numFmtId="0" fontId="2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/>
    <xf numFmtId="2" fontId="2" fillId="0" borderId="3" xfId="1" applyNumberFormat="1" applyFont="1" applyFill="1" applyBorder="1" applyAlignment="1">
      <alignment horizontal="center"/>
    </xf>
    <xf numFmtId="0" fontId="11" fillId="0" borderId="1" xfId="1" applyFont="1" applyFill="1" applyBorder="1"/>
    <xf numFmtId="0" fontId="11" fillId="0" borderId="2" xfId="1" applyFont="1" applyFill="1" applyBorder="1"/>
    <xf numFmtId="0" fontId="2" fillId="0" borderId="2" xfId="1" applyFont="1" applyFill="1" applyBorder="1"/>
    <xf numFmtId="0" fontId="24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164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64" fontId="2" fillId="0" borderId="30" xfId="1" applyNumberFormat="1" applyFont="1" applyFill="1" applyBorder="1" applyAlignment="1">
      <alignment horizontal="center"/>
    </xf>
    <xf numFmtId="0" fontId="13" fillId="0" borderId="1" xfId="1" applyFill="1" applyBorder="1"/>
    <xf numFmtId="0" fontId="13" fillId="0" borderId="3" xfId="1" applyFill="1" applyBorder="1"/>
    <xf numFmtId="0" fontId="13" fillId="0" borderId="3" xfId="1" applyFill="1" applyBorder="1" applyAlignment="1">
      <alignment horizontal="center"/>
    </xf>
    <xf numFmtId="0" fontId="13" fillId="0" borderId="1" xfId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164" fontId="26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2" fontId="13" fillId="0" borderId="1" xfId="1" applyNumberFormat="1" applyFill="1" applyBorder="1" applyAlignment="1">
      <alignment horizontal="center"/>
    </xf>
    <xf numFmtId="0" fontId="11" fillId="0" borderId="5" xfId="1" applyFont="1" applyFill="1" applyBorder="1"/>
    <xf numFmtId="0" fontId="11" fillId="0" borderId="6" xfId="1" applyFont="1" applyFill="1" applyBorder="1"/>
    <xf numFmtId="0" fontId="24" fillId="0" borderId="5" xfId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23" fillId="0" borderId="9" xfId="1" applyFont="1" applyFill="1" applyBorder="1"/>
    <xf numFmtId="0" fontId="23" fillId="0" borderId="9" xfId="1" applyFont="1" applyFill="1" applyBorder="1" applyAlignment="1">
      <alignment horizontal="center"/>
    </xf>
    <xf numFmtId="164" fontId="23" fillId="0" borderId="9" xfId="1" applyNumberFormat="1" applyFont="1" applyFill="1" applyBorder="1" applyAlignment="1">
      <alignment horizontal="center"/>
    </xf>
    <xf numFmtId="165" fontId="23" fillId="0" borderId="9" xfId="1" applyNumberFormat="1" applyFont="1" applyFill="1" applyBorder="1" applyAlignment="1">
      <alignment horizontal="center"/>
    </xf>
    <xf numFmtId="166" fontId="23" fillId="0" borderId="9" xfId="1" applyNumberFormat="1" applyFont="1" applyFill="1" applyBorder="1" applyAlignment="1">
      <alignment horizontal="center"/>
    </xf>
    <xf numFmtId="2" fontId="23" fillId="0" borderId="9" xfId="1" applyNumberFormat="1" applyFont="1" applyFill="1" applyBorder="1" applyAlignment="1">
      <alignment horizontal="center"/>
    </xf>
    <xf numFmtId="1" fontId="23" fillId="0" borderId="9" xfId="1" applyNumberFormat="1" applyFont="1" applyFill="1" applyBorder="1" applyAlignment="1">
      <alignment horizontal="center"/>
    </xf>
    <xf numFmtId="1" fontId="23" fillId="0" borderId="10" xfId="1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4" fontId="2" fillId="0" borderId="0" xfId="1" applyNumberFormat="1" applyFont="1" applyFill="1" applyBorder="1"/>
    <xf numFmtId="0" fontId="2" fillId="0" borderId="0" xfId="1" applyFont="1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3" fillId="0" borderId="0" xfId="1" applyFill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2" fontId="8" fillId="0" borderId="19" xfId="1" applyNumberFormat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vertical="center"/>
    </xf>
    <xf numFmtId="0" fontId="30" fillId="0" borderId="40" xfId="0" applyFont="1" applyFill="1" applyBorder="1"/>
    <xf numFmtId="0" fontId="30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30" fillId="0" borderId="25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center"/>
    </xf>
    <xf numFmtId="0" fontId="30" fillId="0" borderId="43" xfId="0" applyFont="1" applyFill="1" applyBorder="1"/>
    <xf numFmtId="0" fontId="30" fillId="0" borderId="35" xfId="0" applyFont="1" applyFill="1" applyBorder="1"/>
    <xf numFmtId="0" fontId="24" fillId="0" borderId="35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2" fontId="30" fillId="0" borderId="35" xfId="0" applyNumberFormat="1" applyFont="1" applyFill="1" applyBorder="1" applyAlignment="1">
      <alignment horizontal="center" vertical="center"/>
    </xf>
    <xf numFmtId="2" fontId="30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4" fillId="0" borderId="5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 wrapText="1"/>
    </xf>
    <xf numFmtId="2" fontId="13" fillId="0" borderId="12" xfId="1" applyNumberFormat="1" applyFont="1" applyFill="1" applyBorder="1" applyAlignment="1">
      <alignment horizontal="center" vertical="center" wrapText="1"/>
    </xf>
    <xf numFmtId="0" fontId="23" fillId="0" borderId="21" xfId="1" applyFont="1" applyFill="1" applyBorder="1" applyAlignment="1">
      <alignment horizontal="center"/>
    </xf>
    <xf numFmtId="0" fontId="23" fillId="0" borderId="8" xfId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wrapText="1"/>
    </xf>
    <xf numFmtId="0" fontId="13" fillId="0" borderId="12" xfId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1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2" fillId="0" borderId="37" xfId="1" applyFont="1" applyFill="1" applyBorder="1" applyAlignment="1">
      <alignment horizontal="left"/>
    </xf>
    <xf numFmtId="0" fontId="22" fillId="0" borderId="32" xfId="1" applyFont="1" applyFill="1" applyBorder="1" applyAlignment="1">
      <alignment horizontal="left"/>
    </xf>
    <xf numFmtId="0" fontId="22" fillId="0" borderId="39" xfId="1" applyFont="1" applyFill="1" applyBorder="1" applyAlignment="1">
      <alignment horizontal="left"/>
    </xf>
    <xf numFmtId="0" fontId="26" fillId="0" borderId="4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15" fillId="0" borderId="35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2" fontId="13" fillId="0" borderId="19" xfId="1" applyNumberFormat="1" applyFont="1" applyFill="1" applyBorder="1" applyAlignment="1">
      <alignment horizontal="center" vertical="center" wrapText="1"/>
    </xf>
    <xf numFmtId="2" fontId="13" fillId="0" borderId="28" xfId="1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13" fillId="0" borderId="12" xfId="1" applyFill="1" applyBorder="1" applyAlignment="1">
      <alignment horizontal="center" vertical="center" wrapText="1"/>
    </xf>
    <xf numFmtId="0" fontId="13" fillId="0" borderId="28" xfId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/>
    </xf>
    <xf numFmtId="0" fontId="13" fillId="0" borderId="0" xfId="1" applyFill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7"/>
  <sheetViews>
    <sheetView tabSelected="1" workbookViewId="0">
      <selection activeCell="A3" sqref="A3:G5"/>
    </sheetView>
  </sheetViews>
  <sheetFormatPr defaultColWidth="0" defaultRowHeight="12.75"/>
  <cols>
    <col min="1" max="1" width="7.5703125" style="1" customWidth="1"/>
    <col min="2" max="2" width="5.7109375" style="1" customWidth="1"/>
    <col min="3" max="3" width="26.7109375" style="1" customWidth="1"/>
    <col min="4" max="4" width="8.7109375" style="9" customWidth="1"/>
    <col min="5" max="5" width="10.140625" style="39" customWidth="1"/>
    <col min="6" max="6" width="11.7109375" style="39" customWidth="1"/>
    <col min="7" max="7" width="12" style="39" customWidth="1"/>
    <col min="8" max="8" width="11.5703125" style="2" hidden="1" customWidth="1"/>
    <col min="9" max="9" width="16.140625" style="2" hidden="1" customWidth="1"/>
    <col min="10" max="10" width="13.7109375" style="2" hidden="1" customWidth="1"/>
    <col min="11" max="172" width="9.140625" style="2" customWidth="1"/>
    <col min="173" max="173" width="7.5703125" style="2" customWidth="1"/>
    <col min="174" max="175" width="5.7109375" style="2" customWidth="1"/>
    <col min="176" max="176" width="40.7109375" style="2" customWidth="1"/>
    <col min="177" max="177" width="8.7109375" style="2" customWidth="1"/>
    <col min="178" max="188" width="0" style="2" hidden="1" customWidth="1"/>
    <col min="189" max="189" width="11.140625" style="2" customWidth="1"/>
    <col min="190" max="190" width="13.28515625" style="2" customWidth="1"/>
    <col min="191" max="16384" width="0" style="2" hidden="1"/>
  </cols>
  <sheetData>
    <row r="2" spans="1:10">
      <c r="E2" s="157" t="s">
        <v>61</v>
      </c>
      <c r="F2" s="157"/>
      <c r="G2" s="157"/>
    </row>
    <row r="3" spans="1:10" ht="15" customHeight="1">
      <c r="A3" s="156" t="s">
        <v>60</v>
      </c>
      <c r="B3" s="156"/>
      <c r="C3" s="156"/>
      <c r="D3" s="156"/>
      <c r="E3" s="156"/>
      <c r="F3" s="156"/>
      <c r="G3" s="156"/>
    </row>
    <row r="4" spans="1:10" ht="18" customHeight="1">
      <c r="A4" s="156"/>
      <c r="B4" s="156"/>
      <c r="C4" s="156"/>
      <c r="D4" s="156"/>
      <c r="E4" s="156"/>
      <c r="F4" s="156"/>
      <c r="G4" s="156"/>
    </row>
    <row r="5" spans="1:10" ht="23.25" customHeight="1">
      <c r="A5" s="156"/>
      <c r="B5" s="156"/>
      <c r="C5" s="156"/>
      <c r="D5" s="156"/>
      <c r="E5" s="156"/>
      <c r="F5" s="156"/>
      <c r="G5" s="156"/>
    </row>
    <row r="6" spans="1:10" ht="13.5" thickBot="1"/>
    <row r="7" spans="1:10" ht="15" customHeight="1">
      <c r="A7" s="161" t="s">
        <v>52</v>
      </c>
      <c r="B7" s="164"/>
      <c r="C7" s="165" t="s">
        <v>53</v>
      </c>
      <c r="D7" s="166" t="s">
        <v>54</v>
      </c>
      <c r="E7" s="172" t="s">
        <v>59</v>
      </c>
      <c r="F7" s="173"/>
      <c r="G7" s="174"/>
      <c r="H7" s="158" t="s">
        <v>46</v>
      </c>
      <c r="I7" s="178" t="s">
        <v>55</v>
      </c>
      <c r="J7" s="167" t="s">
        <v>47</v>
      </c>
    </row>
    <row r="8" spans="1:10" ht="15.75" customHeight="1">
      <c r="A8" s="162"/>
      <c r="B8" s="164"/>
      <c r="C8" s="165"/>
      <c r="D8" s="166"/>
      <c r="E8" s="175"/>
      <c r="F8" s="176"/>
      <c r="G8" s="177"/>
      <c r="H8" s="159"/>
      <c r="I8" s="179"/>
      <c r="J8" s="168"/>
    </row>
    <row r="9" spans="1:10" s="3" customFormat="1" ht="90.75" customHeight="1">
      <c r="A9" s="162"/>
      <c r="B9" s="164"/>
      <c r="C9" s="165"/>
      <c r="D9" s="166"/>
      <c r="E9" s="170" t="s">
        <v>48</v>
      </c>
      <c r="F9" s="170" t="s">
        <v>49</v>
      </c>
      <c r="G9" s="171" t="s">
        <v>50</v>
      </c>
      <c r="H9" s="159"/>
      <c r="I9" s="179"/>
      <c r="J9" s="168"/>
    </row>
    <row r="10" spans="1:10" s="3" customFormat="1" ht="41.25" customHeight="1">
      <c r="A10" s="162"/>
      <c r="B10" s="164"/>
      <c r="C10" s="165"/>
      <c r="D10" s="166"/>
      <c r="E10" s="170"/>
      <c r="F10" s="170"/>
      <c r="G10" s="171"/>
      <c r="H10" s="160"/>
      <c r="I10" s="179"/>
      <c r="J10" s="169"/>
    </row>
    <row r="11" spans="1:10" s="3" customFormat="1" ht="65.25" customHeight="1">
      <c r="A11" s="163"/>
      <c r="B11" s="164"/>
      <c r="C11" s="165"/>
      <c r="D11" s="166"/>
      <c r="E11" s="10" t="s">
        <v>51</v>
      </c>
      <c r="F11" s="10" t="s">
        <v>51</v>
      </c>
      <c r="G11" s="10" t="s">
        <v>51</v>
      </c>
      <c r="H11" s="10" t="s">
        <v>51</v>
      </c>
      <c r="I11" s="11" t="s">
        <v>56</v>
      </c>
      <c r="J11" s="10"/>
    </row>
    <row r="12" spans="1:10" s="4" customFormat="1" ht="1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3">
        <v>7</v>
      </c>
      <c r="H12" s="13">
        <v>8</v>
      </c>
      <c r="I12" s="14">
        <v>9</v>
      </c>
      <c r="J12" s="13">
        <v>10</v>
      </c>
    </row>
    <row r="13" spans="1:10" s="3" customFormat="1" ht="30.75" customHeight="1">
      <c r="A13" s="16"/>
      <c r="B13" s="16"/>
      <c r="C13" s="17" t="s">
        <v>0</v>
      </c>
      <c r="D13" s="18"/>
      <c r="E13" s="40"/>
      <c r="F13" s="40"/>
      <c r="G13" s="40"/>
      <c r="H13" s="19"/>
      <c r="I13" s="19"/>
      <c r="J13" s="19"/>
    </row>
    <row r="14" spans="1:10" ht="16.5" customHeight="1">
      <c r="A14" s="20">
        <v>1</v>
      </c>
      <c r="B14" s="21"/>
      <c r="C14" s="22" t="s">
        <v>1</v>
      </c>
      <c r="D14" s="23">
        <v>1</v>
      </c>
      <c r="E14" s="41">
        <v>0</v>
      </c>
      <c r="F14" s="41">
        <v>1.72</v>
      </c>
      <c r="G14" s="41">
        <f>E14+F14</f>
        <v>1.72</v>
      </c>
      <c r="H14" s="24"/>
      <c r="I14" s="24"/>
      <c r="J14" s="24"/>
    </row>
    <row r="15" spans="1:10" ht="14.25">
      <c r="A15" s="20">
        <f>A14+1</f>
        <v>2</v>
      </c>
      <c r="B15" s="25"/>
      <c r="C15" s="6" t="s">
        <v>1</v>
      </c>
      <c r="D15" s="26" t="s">
        <v>2</v>
      </c>
      <c r="E15" s="41">
        <v>0</v>
      </c>
      <c r="F15" s="41">
        <v>1.67</v>
      </c>
      <c r="G15" s="41">
        <f t="shared" ref="G15:G78" si="0">E15+F15</f>
        <v>1.67</v>
      </c>
      <c r="H15" s="24"/>
      <c r="I15" s="24"/>
      <c r="J15" s="24"/>
    </row>
    <row r="16" spans="1:10" ht="14.25">
      <c r="A16" s="20">
        <f t="shared" ref="A16:A79" si="1">A15+1</f>
        <v>3</v>
      </c>
      <c r="B16" s="25"/>
      <c r="C16" s="6" t="s">
        <v>1</v>
      </c>
      <c r="D16" s="26" t="s">
        <v>3</v>
      </c>
      <c r="E16" s="41">
        <v>0</v>
      </c>
      <c r="F16" s="41">
        <v>1.17</v>
      </c>
      <c r="G16" s="41">
        <f t="shared" si="0"/>
        <v>1.17</v>
      </c>
      <c r="H16" s="24"/>
      <c r="I16" s="24"/>
      <c r="J16" s="24"/>
    </row>
    <row r="17" spans="1:10" ht="14.25">
      <c r="A17" s="20">
        <f t="shared" si="1"/>
        <v>4</v>
      </c>
      <c r="B17" s="25"/>
      <c r="C17" s="6" t="s">
        <v>1</v>
      </c>
      <c r="D17" s="26">
        <v>3</v>
      </c>
      <c r="E17" s="41">
        <v>0</v>
      </c>
      <c r="F17" s="41">
        <v>1.83</v>
      </c>
      <c r="G17" s="41">
        <f t="shared" si="0"/>
        <v>1.83</v>
      </c>
      <c r="H17" s="24"/>
      <c r="I17" s="24"/>
      <c r="J17" s="24"/>
    </row>
    <row r="18" spans="1:10" ht="14.25">
      <c r="A18" s="20">
        <f t="shared" si="1"/>
        <v>5</v>
      </c>
      <c r="B18" s="25"/>
      <c r="C18" s="6" t="s">
        <v>1</v>
      </c>
      <c r="D18" s="26">
        <v>4</v>
      </c>
      <c r="E18" s="41">
        <v>0</v>
      </c>
      <c r="F18" s="41">
        <v>1.34</v>
      </c>
      <c r="G18" s="41">
        <f t="shared" si="0"/>
        <v>1.34</v>
      </c>
      <c r="H18" s="24"/>
      <c r="I18" s="24"/>
      <c r="J18" s="24"/>
    </row>
    <row r="19" spans="1:10" ht="15.75" customHeight="1">
      <c r="A19" s="20">
        <f t="shared" si="1"/>
        <v>6</v>
      </c>
      <c r="B19" s="25"/>
      <c r="C19" s="6" t="s">
        <v>1</v>
      </c>
      <c r="D19" s="26">
        <v>5</v>
      </c>
      <c r="E19" s="41">
        <v>0</v>
      </c>
      <c r="F19" s="41">
        <v>1.71</v>
      </c>
      <c r="G19" s="41">
        <f t="shared" si="0"/>
        <v>1.71</v>
      </c>
      <c r="H19" s="24"/>
      <c r="I19" s="24"/>
      <c r="J19" s="24"/>
    </row>
    <row r="20" spans="1:10" ht="14.25">
      <c r="A20" s="20">
        <f t="shared" si="1"/>
        <v>7</v>
      </c>
      <c r="B20" s="25"/>
      <c r="C20" s="6" t="s">
        <v>1</v>
      </c>
      <c r="D20" s="26">
        <v>6</v>
      </c>
      <c r="E20" s="41">
        <v>0</v>
      </c>
      <c r="F20" s="41">
        <v>1.93</v>
      </c>
      <c r="G20" s="41">
        <f t="shared" si="0"/>
        <v>1.93</v>
      </c>
      <c r="H20" s="24"/>
      <c r="I20" s="24"/>
      <c r="J20" s="24"/>
    </row>
    <row r="21" spans="1:10" ht="14.25">
      <c r="A21" s="20">
        <f t="shared" si="1"/>
        <v>8</v>
      </c>
      <c r="B21" s="25"/>
      <c r="C21" s="6" t="s">
        <v>1</v>
      </c>
      <c r="D21" s="26">
        <v>8</v>
      </c>
      <c r="E21" s="41">
        <v>0</v>
      </c>
      <c r="F21" s="41">
        <v>1.44</v>
      </c>
      <c r="G21" s="41">
        <f t="shared" si="0"/>
        <v>1.44</v>
      </c>
      <c r="H21" s="24"/>
      <c r="I21" s="24"/>
      <c r="J21" s="24"/>
    </row>
    <row r="22" spans="1:10" ht="14.25">
      <c r="A22" s="20">
        <f t="shared" si="1"/>
        <v>9</v>
      </c>
      <c r="B22" s="25"/>
      <c r="C22" s="6" t="s">
        <v>1</v>
      </c>
      <c r="D22" s="26">
        <v>10</v>
      </c>
      <c r="E22" s="41">
        <v>0</v>
      </c>
      <c r="F22" s="41">
        <v>1.96</v>
      </c>
      <c r="G22" s="41">
        <f t="shared" si="0"/>
        <v>1.96</v>
      </c>
      <c r="H22" s="24"/>
      <c r="I22" s="24"/>
      <c r="J22" s="24"/>
    </row>
    <row r="23" spans="1:10" ht="14.25">
      <c r="A23" s="20">
        <f t="shared" si="1"/>
        <v>10</v>
      </c>
      <c r="B23" s="25"/>
      <c r="C23" s="6" t="s">
        <v>1</v>
      </c>
      <c r="D23" s="26">
        <v>11</v>
      </c>
      <c r="E23" s="41">
        <v>0</v>
      </c>
      <c r="F23" s="41">
        <v>1.1599999999999999</v>
      </c>
      <c r="G23" s="41">
        <f t="shared" si="0"/>
        <v>1.1599999999999999</v>
      </c>
      <c r="H23" s="24"/>
      <c r="I23" s="24"/>
      <c r="J23" s="24"/>
    </row>
    <row r="24" spans="1:10" ht="14.25">
      <c r="A24" s="20">
        <f t="shared" si="1"/>
        <v>11</v>
      </c>
      <c r="B24" s="25"/>
      <c r="C24" s="6" t="s">
        <v>1</v>
      </c>
      <c r="D24" s="26">
        <v>12</v>
      </c>
      <c r="E24" s="41">
        <v>0</v>
      </c>
      <c r="F24" s="41">
        <v>1.71</v>
      </c>
      <c r="G24" s="41">
        <f t="shared" si="0"/>
        <v>1.71</v>
      </c>
      <c r="H24" s="24"/>
      <c r="I24" s="24"/>
      <c r="J24" s="24"/>
    </row>
    <row r="25" spans="1:10" ht="14.25">
      <c r="A25" s="20">
        <f t="shared" si="1"/>
        <v>12</v>
      </c>
      <c r="B25" s="25"/>
      <c r="C25" s="6" t="s">
        <v>1</v>
      </c>
      <c r="D25" s="26">
        <v>13</v>
      </c>
      <c r="E25" s="41">
        <v>0</v>
      </c>
      <c r="F25" s="41">
        <v>0.82</v>
      </c>
      <c r="G25" s="41">
        <f t="shared" si="0"/>
        <v>0.82</v>
      </c>
      <c r="H25" s="24"/>
      <c r="I25" s="24"/>
      <c r="J25" s="24"/>
    </row>
    <row r="26" spans="1:10" ht="14.25">
      <c r="A26" s="20">
        <f t="shared" si="1"/>
        <v>13</v>
      </c>
      <c r="B26" s="25"/>
      <c r="C26" s="6" t="s">
        <v>1</v>
      </c>
      <c r="D26" s="26">
        <v>14</v>
      </c>
      <c r="E26" s="41">
        <v>0</v>
      </c>
      <c r="F26" s="41">
        <v>1.67</v>
      </c>
      <c r="G26" s="41">
        <f t="shared" si="0"/>
        <v>1.67</v>
      </c>
      <c r="H26" s="24"/>
      <c r="I26" s="24"/>
      <c r="J26" s="24"/>
    </row>
    <row r="27" spans="1:10" ht="14.25">
      <c r="A27" s="20">
        <f t="shared" si="1"/>
        <v>14</v>
      </c>
      <c r="B27" s="25"/>
      <c r="C27" s="6" t="s">
        <v>1</v>
      </c>
      <c r="D27" s="26">
        <v>16</v>
      </c>
      <c r="E27" s="41">
        <v>2.52</v>
      </c>
      <c r="F27" s="41">
        <v>1.74</v>
      </c>
      <c r="G27" s="41">
        <f t="shared" si="0"/>
        <v>4.26</v>
      </c>
      <c r="H27" s="24"/>
      <c r="I27" s="24"/>
      <c r="J27" s="24"/>
    </row>
    <row r="28" spans="1:10" ht="14.25">
      <c r="A28" s="20">
        <f t="shared" si="1"/>
        <v>15</v>
      </c>
      <c r="B28" s="25"/>
      <c r="C28" s="6" t="s">
        <v>1</v>
      </c>
      <c r="D28" s="26">
        <v>18</v>
      </c>
      <c r="E28" s="41">
        <v>0</v>
      </c>
      <c r="F28" s="41">
        <v>1.74</v>
      </c>
      <c r="G28" s="41">
        <f t="shared" si="0"/>
        <v>1.74</v>
      </c>
      <c r="H28" s="24"/>
      <c r="I28" s="24"/>
      <c r="J28" s="24"/>
    </row>
    <row r="29" spans="1:10" ht="14.25">
      <c r="A29" s="20">
        <f t="shared" si="1"/>
        <v>16</v>
      </c>
      <c r="B29" s="25"/>
      <c r="C29" s="6" t="s">
        <v>1</v>
      </c>
      <c r="D29" s="26">
        <v>20</v>
      </c>
      <c r="E29" s="41">
        <v>2.52</v>
      </c>
      <c r="F29" s="41">
        <v>1.6</v>
      </c>
      <c r="G29" s="41">
        <f t="shared" si="0"/>
        <v>4.12</v>
      </c>
      <c r="H29" s="24"/>
      <c r="I29" s="24"/>
      <c r="J29" s="24"/>
    </row>
    <row r="30" spans="1:10" ht="14.25">
      <c r="A30" s="20">
        <f t="shared" si="1"/>
        <v>17</v>
      </c>
      <c r="B30" s="25"/>
      <c r="C30" s="6" t="s">
        <v>1</v>
      </c>
      <c r="D30" s="26">
        <v>21</v>
      </c>
      <c r="E30" s="41">
        <v>2.52</v>
      </c>
      <c r="F30" s="41">
        <v>1.65</v>
      </c>
      <c r="G30" s="41">
        <f t="shared" si="0"/>
        <v>4.17</v>
      </c>
      <c r="H30" s="24"/>
      <c r="I30" s="24"/>
      <c r="J30" s="24"/>
    </row>
    <row r="31" spans="1:10" ht="14.25">
      <c r="A31" s="20">
        <f t="shared" si="1"/>
        <v>18</v>
      </c>
      <c r="B31" s="25"/>
      <c r="C31" s="6" t="s">
        <v>1</v>
      </c>
      <c r="D31" s="26">
        <v>22</v>
      </c>
      <c r="E31" s="41">
        <v>2.52</v>
      </c>
      <c r="F31" s="41">
        <v>1.64</v>
      </c>
      <c r="G31" s="41">
        <f t="shared" si="0"/>
        <v>4.16</v>
      </c>
      <c r="H31" s="24"/>
      <c r="I31" s="24"/>
      <c r="J31" s="24"/>
    </row>
    <row r="32" spans="1:10" ht="14.25">
      <c r="A32" s="20">
        <f t="shared" si="1"/>
        <v>19</v>
      </c>
      <c r="B32" s="25"/>
      <c r="C32" s="6" t="s">
        <v>1</v>
      </c>
      <c r="D32" s="26">
        <v>24</v>
      </c>
      <c r="E32" s="41">
        <v>2.52</v>
      </c>
      <c r="F32" s="41">
        <v>1.64</v>
      </c>
      <c r="G32" s="41">
        <f t="shared" si="0"/>
        <v>4.16</v>
      </c>
      <c r="H32" s="24"/>
      <c r="I32" s="24"/>
      <c r="J32" s="24"/>
    </row>
    <row r="33" spans="1:10" ht="13.5" customHeight="1">
      <c r="A33" s="20">
        <f t="shared" si="1"/>
        <v>20</v>
      </c>
      <c r="B33" s="25"/>
      <c r="C33" s="6" t="s">
        <v>4</v>
      </c>
      <c r="D33" s="26">
        <v>7</v>
      </c>
      <c r="E33" s="41">
        <v>0</v>
      </c>
      <c r="F33" s="41">
        <v>1.34</v>
      </c>
      <c r="G33" s="41">
        <f t="shared" si="0"/>
        <v>1.34</v>
      </c>
      <c r="H33" s="24">
        <v>0.84</v>
      </c>
      <c r="I33" s="24"/>
      <c r="J33" s="24"/>
    </row>
    <row r="34" spans="1:10" ht="14.25">
      <c r="A34" s="20">
        <f t="shared" si="1"/>
        <v>21</v>
      </c>
      <c r="B34" s="25" t="s">
        <v>5</v>
      </c>
      <c r="C34" s="6" t="s">
        <v>6</v>
      </c>
      <c r="D34" s="26">
        <v>75</v>
      </c>
      <c r="E34" s="41">
        <v>0</v>
      </c>
      <c r="F34" s="41">
        <v>0</v>
      </c>
      <c r="G34" s="41">
        <f t="shared" si="0"/>
        <v>0</v>
      </c>
      <c r="H34" s="24"/>
      <c r="I34" s="24"/>
      <c r="J34" s="24"/>
    </row>
    <row r="35" spans="1:10" ht="14.25">
      <c r="A35" s="20">
        <f t="shared" si="1"/>
        <v>22</v>
      </c>
      <c r="B35" s="25"/>
      <c r="C35" s="6" t="s">
        <v>7</v>
      </c>
      <c r="D35" s="26" t="s">
        <v>2</v>
      </c>
      <c r="E35" s="41">
        <v>0</v>
      </c>
      <c r="F35" s="41">
        <v>1.97</v>
      </c>
      <c r="G35" s="41">
        <f t="shared" si="0"/>
        <v>1.97</v>
      </c>
      <c r="H35" s="24"/>
      <c r="I35" s="24"/>
      <c r="J35" s="24"/>
    </row>
    <row r="36" spans="1:10" ht="14.25">
      <c r="A36" s="20">
        <f t="shared" si="1"/>
        <v>23</v>
      </c>
      <c r="B36" s="25"/>
      <c r="C36" s="6" t="s">
        <v>7</v>
      </c>
      <c r="D36" s="26" t="s">
        <v>8</v>
      </c>
      <c r="E36" s="41">
        <v>0</v>
      </c>
      <c r="F36" s="41">
        <v>1.97</v>
      </c>
      <c r="G36" s="41">
        <f t="shared" si="0"/>
        <v>1.97</v>
      </c>
      <c r="H36" s="24"/>
      <c r="I36" s="24"/>
      <c r="J36" s="24"/>
    </row>
    <row r="37" spans="1:10" ht="14.25">
      <c r="A37" s="20">
        <f t="shared" si="1"/>
        <v>24</v>
      </c>
      <c r="B37" s="25"/>
      <c r="C37" s="6" t="s">
        <v>7</v>
      </c>
      <c r="D37" s="26" t="s">
        <v>9</v>
      </c>
      <c r="E37" s="41">
        <v>0</v>
      </c>
      <c r="F37" s="41">
        <v>1.68</v>
      </c>
      <c r="G37" s="41">
        <f t="shared" si="0"/>
        <v>1.68</v>
      </c>
      <c r="H37" s="24">
        <v>0.3</v>
      </c>
      <c r="I37" s="24"/>
      <c r="J37" s="24"/>
    </row>
    <row r="38" spans="1:10" ht="14.25">
      <c r="A38" s="20">
        <f t="shared" si="1"/>
        <v>25</v>
      </c>
      <c r="B38" s="25"/>
      <c r="C38" s="6" t="s">
        <v>7</v>
      </c>
      <c r="D38" s="26">
        <v>6</v>
      </c>
      <c r="E38" s="41">
        <v>0</v>
      </c>
      <c r="F38" s="41">
        <v>1.85</v>
      </c>
      <c r="G38" s="41">
        <f t="shared" si="0"/>
        <v>1.85</v>
      </c>
      <c r="H38" s="24"/>
      <c r="I38" s="24"/>
      <c r="J38" s="24"/>
    </row>
    <row r="39" spans="1:10" ht="14.25">
      <c r="A39" s="20">
        <f t="shared" si="1"/>
        <v>26</v>
      </c>
      <c r="B39" s="25" t="s">
        <v>5</v>
      </c>
      <c r="C39" s="6" t="s">
        <v>7</v>
      </c>
      <c r="D39" s="26">
        <v>7</v>
      </c>
      <c r="E39" s="41">
        <v>2.52</v>
      </c>
      <c r="F39" s="41">
        <v>1.41</v>
      </c>
      <c r="G39" s="41">
        <f t="shared" si="0"/>
        <v>3.9299999999999997</v>
      </c>
      <c r="H39" s="24"/>
      <c r="I39" s="24"/>
      <c r="J39" s="24"/>
    </row>
    <row r="40" spans="1:10" ht="14.25">
      <c r="A40" s="20">
        <f t="shared" si="1"/>
        <v>27</v>
      </c>
      <c r="B40" s="25" t="s">
        <v>5</v>
      </c>
      <c r="C40" s="6" t="s">
        <v>7</v>
      </c>
      <c r="D40" s="26">
        <v>8</v>
      </c>
      <c r="E40" s="41">
        <v>2.52</v>
      </c>
      <c r="F40" s="41">
        <v>1.54</v>
      </c>
      <c r="G40" s="41">
        <f t="shared" si="0"/>
        <v>4.0600000000000005</v>
      </c>
      <c r="H40" s="24"/>
      <c r="I40" s="24"/>
      <c r="J40" s="24"/>
    </row>
    <row r="41" spans="1:10" ht="14.25">
      <c r="A41" s="20">
        <f t="shared" si="1"/>
        <v>28</v>
      </c>
      <c r="B41" s="25"/>
      <c r="C41" s="6" t="s">
        <v>7</v>
      </c>
      <c r="D41" s="26">
        <v>9</v>
      </c>
      <c r="E41" s="41">
        <v>2.52</v>
      </c>
      <c r="F41" s="41">
        <v>0</v>
      </c>
      <c r="G41" s="41">
        <f t="shared" si="0"/>
        <v>2.52</v>
      </c>
      <c r="H41" s="24"/>
      <c r="I41" s="24"/>
      <c r="J41" s="24"/>
    </row>
    <row r="42" spans="1:10" ht="14.25">
      <c r="A42" s="20">
        <f t="shared" si="1"/>
        <v>29</v>
      </c>
      <c r="B42" s="25" t="s">
        <v>5</v>
      </c>
      <c r="C42" s="6" t="s">
        <v>7</v>
      </c>
      <c r="D42" s="26">
        <v>10</v>
      </c>
      <c r="E42" s="41">
        <v>0</v>
      </c>
      <c r="F42" s="41">
        <v>0</v>
      </c>
      <c r="G42" s="41">
        <f t="shared" si="0"/>
        <v>0</v>
      </c>
      <c r="H42" s="24"/>
      <c r="I42" s="24"/>
      <c r="J42" s="24"/>
    </row>
    <row r="43" spans="1:10" ht="14.25">
      <c r="A43" s="20">
        <f t="shared" si="1"/>
        <v>30</v>
      </c>
      <c r="B43" s="25"/>
      <c r="C43" s="6" t="s">
        <v>7</v>
      </c>
      <c r="D43" s="26">
        <v>11</v>
      </c>
      <c r="E43" s="41">
        <v>2.52</v>
      </c>
      <c r="F43" s="41">
        <v>1.5</v>
      </c>
      <c r="G43" s="41">
        <f t="shared" si="0"/>
        <v>4.0199999999999996</v>
      </c>
      <c r="H43" s="24"/>
      <c r="I43" s="24"/>
      <c r="J43" s="24"/>
    </row>
    <row r="44" spans="1:10" ht="14.25">
      <c r="A44" s="20">
        <f t="shared" si="1"/>
        <v>31</v>
      </c>
      <c r="B44" s="25" t="s">
        <v>5</v>
      </c>
      <c r="C44" s="6" t="s">
        <v>7</v>
      </c>
      <c r="D44" s="26">
        <v>12</v>
      </c>
      <c r="E44" s="41">
        <v>2.52</v>
      </c>
      <c r="F44" s="41">
        <v>1.95</v>
      </c>
      <c r="G44" s="41">
        <f t="shared" si="0"/>
        <v>4.47</v>
      </c>
      <c r="H44" s="24"/>
      <c r="I44" s="24"/>
      <c r="J44" s="24"/>
    </row>
    <row r="45" spans="1:10" ht="14.25">
      <c r="A45" s="20">
        <f t="shared" si="1"/>
        <v>32</v>
      </c>
      <c r="B45" s="25"/>
      <c r="C45" s="6" t="s">
        <v>7</v>
      </c>
      <c r="D45" s="26">
        <v>13</v>
      </c>
      <c r="E45" s="41">
        <v>2.52</v>
      </c>
      <c r="F45" s="41">
        <v>0.99</v>
      </c>
      <c r="G45" s="41">
        <f t="shared" si="0"/>
        <v>3.51</v>
      </c>
      <c r="H45" s="24"/>
      <c r="I45" s="24"/>
      <c r="J45" s="24"/>
    </row>
    <row r="46" spans="1:10" ht="14.25">
      <c r="A46" s="20">
        <f t="shared" si="1"/>
        <v>33</v>
      </c>
      <c r="B46" s="25"/>
      <c r="C46" s="6" t="s">
        <v>7</v>
      </c>
      <c r="D46" s="26">
        <v>14</v>
      </c>
      <c r="E46" s="41">
        <v>0</v>
      </c>
      <c r="F46" s="41">
        <v>1.42</v>
      </c>
      <c r="G46" s="41">
        <f t="shared" si="0"/>
        <v>1.42</v>
      </c>
      <c r="H46" s="24"/>
      <c r="I46" s="24"/>
      <c r="J46" s="24"/>
    </row>
    <row r="47" spans="1:10" ht="14.25">
      <c r="A47" s="20">
        <f t="shared" si="1"/>
        <v>34</v>
      </c>
      <c r="B47" s="25"/>
      <c r="C47" s="6" t="s">
        <v>7</v>
      </c>
      <c r="D47" s="26">
        <v>15</v>
      </c>
      <c r="E47" s="41">
        <v>0</v>
      </c>
      <c r="F47" s="42">
        <v>1</v>
      </c>
      <c r="G47" s="42">
        <f t="shared" si="0"/>
        <v>1</v>
      </c>
      <c r="H47" s="24"/>
      <c r="I47" s="24"/>
      <c r="J47" s="24"/>
    </row>
    <row r="48" spans="1:10" ht="14.25">
      <c r="A48" s="20">
        <f t="shared" si="1"/>
        <v>35</v>
      </c>
      <c r="B48" s="25"/>
      <c r="C48" s="6" t="s">
        <v>7</v>
      </c>
      <c r="D48" s="26">
        <v>17</v>
      </c>
      <c r="E48" s="41">
        <v>0</v>
      </c>
      <c r="F48" s="41">
        <v>0.96</v>
      </c>
      <c r="G48" s="41">
        <f t="shared" si="0"/>
        <v>0.96</v>
      </c>
      <c r="H48" s="24"/>
      <c r="I48" s="24"/>
      <c r="J48" s="24"/>
    </row>
    <row r="49" spans="1:10" ht="14.25">
      <c r="A49" s="20">
        <f t="shared" si="1"/>
        <v>36</v>
      </c>
      <c r="B49" s="25"/>
      <c r="C49" s="6" t="s">
        <v>7</v>
      </c>
      <c r="D49" s="26">
        <v>18</v>
      </c>
      <c r="E49" s="41">
        <v>0</v>
      </c>
      <c r="F49" s="41">
        <v>1.37</v>
      </c>
      <c r="G49" s="41">
        <f t="shared" si="0"/>
        <v>1.37</v>
      </c>
      <c r="H49" s="24"/>
      <c r="I49" s="24"/>
      <c r="J49" s="24"/>
    </row>
    <row r="50" spans="1:10" ht="12" customHeight="1">
      <c r="A50" s="20">
        <f t="shared" si="1"/>
        <v>37</v>
      </c>
      <c r="B50" s="25"/>
      <c r="C50" s="6" t="s">
        <v>7</v>
      </c>
      <c r="D50" s="26">
        <v>19</v>
      </c>
      <c r="E50" s="41">
        <v>0</v>
      </c>
      <c r="F50" s="41">
        <v>1.23</v>
      </c>
      <c r="G50" s="41">
        <f t="shared" si="0"/>
        <v>1.23</v>
      </c>
      <c r="H50" s="24"/>
      <c r="I50" s="24"/>
      <c r="J50" s="24"/>
    </row>
    <row r="51" spans="1:10" ht="14.25">
      <c r="A51" s="20">
        <f t="shared" si="1"/>
        <v>38</v>
      </c>
      <c r="B51" s="25" t="s">
        <v>5</v>
      </c>
      <c r="C51" s="6" t="s">
        <v>7</v>
      </c>
      <c r="D51" s="26">
        <v>20</v>
      </c>
      <c r="E51" s="41">
        <v>0</v>
      </c>
      <c r="F51" s="41">
        <v>1.51</v>
      </c>
      <c r="G51" s="41">
        <f t="shared" si="0"/>
        <v>1.51</v>
      </c>
      <c r="H51" s="24"/>
      <c r="I51" s="24"/>
      <c r="J51" s="24"/>
    </row>
    <row r="52" spans="1:10" ht="14.25">
      <c r="A52" s="20">
        <f t="shared" si="1"/>
        <v>39</v>
      </c>
      <c r="B52" s="25"/>
      <c r="C52" s="6" t="s">
        <v>7</v>
      </c>
      <c r="D52" s="26">
        <v>21</v>
      </c>
      <c r="E52" s="41">
        <v>0</v>
      </c>
      <c r="F52" s="41">
        <v>0.41</v>
      </c>
      <c r="G52" s="41">
        <f t="shared" si="0"/>
        <v>0.41</v>
      </c>
      <c r="H52" s="24"/>
      <c r="I52" s="24"/>
      <c r="J52" s="24"/>
    </row>
    <row r="53" spans="1:10" ht="14.25">
      <c r="A53" s="20">
        <f t="shared" si="1"/>
        <v>40</v>
      </c>
      <c r="B53" s="25"/>
      <c r="C53" s="6" t="s">
        <v>7</v>
      </c>
      <c r="D53" s="26">
        <v>23</v>
      </c>
      <c r="E53" s="41">
        <v>2.52</v>
      </c>
      <c r="F53" s="41">
        <v>1.62</v>
      </c>
      <c r="G53" s="41">
        <f t="shared" si="0"/>
        <v>4.1400000000000006</v>
      </c>
      <c r="H53" s="24"/>
      <c r="I53" s="24"/>
      <c r="J53" s="24"/>
    </row>
    <row r="54" spans="1:10" ht="14.25">
      <c r="A54" s="20">
        <f t="shared" si="1"/>
        <v>41</v>
      </c>
      <c r="B54" s="25" t="s">
        <v>5</v>
      </c>
      <c r="C54" s="6" t="s">
        <v>7</v>
      </c>
      <c r="D54" s="26">
        <v>24</v>
      </c>
      <c r="E54" s="41">
        <v>2.52</v>
      </c>
      <c r="F54" s="41">
        <v>1.39</v>
      </c>
      <c r="G54" s="41">
        <f t="shared" si="0"/>
        <v>3.91</v>
      </c>
      <c r="H54" s="24"/>
      <c r="I54" s="24"/>
      <c r="J54" s="24"/>
    </row>
    <row r="55" spans="1:10" ht="14.25">
      <c r="A55" s="20">
        <f t="shared" si="1"/>
        <v>42</v>
      </c>
      <c r="B55" s="25"/>
      <c r="C55" s="6" t="s">
        <v>10</v>
      </c>
      <c r="D55" s="26">
        <v>17</v>
      </c>
      <c r="E55" s="41">
        <v>0</v>
      </c>
      <c r="F55" s="41">
        <v>1.88</v>
      </c>
      <c r="G55" s="41">
        <f t="shared" si="0"/>
        <v>1.88</v>
      </c>
      <c r="H55" s="24"/>
      <c r="I55" s="24"/>
      <c r="J55" s="24"/>
    </row>
    <row r="56" spans="1:10" ht="14.25">
      <c r="A56" s="20">
        <f t="shared" si="1"/>
        <v>43</v>
      </c>
      <c r="B56" s="25"/>
      <c r="C56" s="6" t="s">
        <v>10</v>
      </c>
      <c r="D56" s="26">
        <v>19</v>
      </c>
      <c r="E56" s="41">
        <v>0</v>
      </c>
      <c r="F56" s="41">
        <v>1.54</v>
      </c>
      <c r="G56" s="41">
        <f t="shared" si="0"/>
        <v>1.54</v>
      </c>
      <c r="H56" s="24"/>
      <c r="I56" s="24"/>
      <c r="J56" s="24"/>
    </row>
    <row r="57" spans="1:10" ht="14.25">
      <c r="A57" s="20">
        <f t="shared" si="1"/>
        <v>44</v>
      </c>
      <c r="B57" s="25"/>
      <c r="C57" s="6" t="s">
        <v>11</v>
      </c>
      <c r="D57" s="26">
        <v>5</v>
      </c>
      <c r="E57" s="41">
        <v>0</v>
      </c>
      <c r="F57" s="41">
        <v>1.24</v>
      </c>
      <c r="G57" s="41">
        <f t="shared" si="0"/>
        <v>1.24</v>
      </c>
      <c r="H57" s="24">
        <v>0.16</v>
      </c>
      <c r="I57" s="24"/>
      <c r="J57" s="24"/>
    </row>
    <row r="58" spans="1:10" s="8" customFormat="1" ht="15" customHeight="1">
      <c r="A58" s="5">
        <f t="shared" si="1"/>
        <v>45</v>
      </c>
      <c r="B58" s="6"/>
      <c r="C58" s="6" t="s">
        <v>12</v>
      </c>
      <c r="D58" s="7">
        <v>40</v>
      </c>
      <c r="E58" s="41">
        <v>0</v>
      </c>
      <c r="F58" s="43">
        <v>2.19</v>
      </c>
      <c r="G58" s="41">
        <f t="shared" si="0"/>
        <v>2.19</v>
      </c>
      <c r="H58" s="15"/>
      <c r="I58" s="15"/>
      <c r="J58" s="15"/>
    </row>
    <row r="59" spans="1:10" ht="14.25">
      <c r="A59" s="20">
        <f t="shared" si="1"/>
        <v>46</v>
      </c>
      <c r="B59" s="25"/>
      <c r="C59" s="6" t="s">
        <v>13</v>
      </c>
      <c r="D59" s="26">
        <v>77</v>
      </c>
      <c r="E59" s="41">
        <v>0</v>
      </c>
      <c r="F59" s="41">
        <v>2.2000000000000002</v>
      </c>
      <c r="G59" s="41">
        <f t="shared" si="0"/>
        <v>2.2000000000000002</v>
      </c>
      <c r="H59" s="24"/>
      <c r="I59" s="24"/>
      <c r="J59" s="24"/>
    </row>
    <row r="60" spans="1:10" ht="14.25">
      <c r="A60" s="20">
        <f t="shared" si="1"/>
        <v>47</v>
      </c>
      <c r="B60" s="25"/>
      <c r="C60" s="6" t="s">
        <v>13</v>
      </c>
      <c r="D60" s="26">
        <v>79</v>
      </c>
      <c r="E60" s="41">
        <v>0</v>
      </c>
      <c r="F60" s="41">
        <v>2.08</v>
      </c>
      <c r="G60" s="41">
        <f t="shared" si="0"/>
        <v>2.08</v>
      </c>
      <c r="H60" s="24"/>
      <c r="I60" s="24"/>
      <c r="J60" s="24"/>
    </row>
    <row r="61" spans="1:10" ht="14.25">
      <c r="A61" s="20">
        <f t="shared" si="1"/>
        <v>48</v>
      </c>
      <c r="B61" s="25"/>
      <c r="C61" s="6" t="s">
        <v>13</v>
      </c>
      <c r="D61" s="26">
        <v>83</v>
      </c>
      <c r="E61" s="41">
        <v>0</v>
      </c>
      <c r="F61" s="41">
        <v>1.31</v>
      </c>
      <c r="G61" s="41">
        <f t="shared" si="0"/>
        <v>1.31</v>
      </c>
      <c r="H61" s="24"/>
      <c r="I61" s="24"/>
      <c r="J61" s="24"/>
    </row>
    <row r="62" spans="1:10" ht="14.25">
      <c r="A62" s="20">
        <f t="shared" si="1"/>
        <v>49</v>
      </c>
      <c r="B62" s="25"/>
      <c r="C62" s="6" t="s">
        <v>13</v>
      </c>
      <c r="D62" s="26">
        <v>85</v>
      </c>
      <c r="E62" s="41">
        <v>0</v>
      </c>
      <c r="F62" s="41">
        <v>1.07</v>
      </c>
      <c r="G62" s="41">
        <f t="shared" si="0"/>
        <v>1.07</v>
      </c>
      <c r="H62" s="24"/>
      <c r="I62" s="24"/>
      <c r="J62" s="24"/>
    </row>
    <row r="63" spans="1:10" ht="14.25">
      <c r="A63" s="20">
        <f t="shared" si="1"/>
        <v>50</v>
      </c>
      <c r="B63" s="25"/>
      <c r="C63" s="6" t="s">
        <v>13</v>
      </c>
      <c r="D63" s="26">
        <v>87</v>
      </c>
      <c r="E63" s="41">
        <v>0</v>
      </c>
      <c r="F63" s="41">
        <v>0.91</v>
      </c>
      <c r="G63" s="41">
        <f t="shared" si="0"/>
        <v>0.91</v>
      </c>
      <c r="H63" s="24"/>
      <c r="I63" s="24"/>
      <c r="J63" s="24"/>
    </row>
    <row r="64" spans="1:10" ht="14.25">
      <c r="A64" s="20">
        <f t="shared" si="1"/>
        <v>51</v>
      </c>
      <c r="B64" s="25"/>
      <c r="C64" s="6" t="s">
        <v>13</v>
      </c>
      <c r="D64" s="26">
        <v>89</v>
      </c>
      <c r="E64" s="41">
        <v>0</v>
      </c>
      <c r="F64" s="41">
        <v>1.26</v>
      </c>
      <c r="G64" s="41">
        <f t="shared" si="0"/>
        <v>1.26</v>
      </c>
      <c r="H64" s="24"/>
      <c r="I64" s="24"/>
      <c r="J64" s="24"/>
    </row>
    <row r="65" spans="1:10" ht="14.25">
      <c r="A65" s="20">
        <f t="shared" si="1"/>
        <v>52</v>
      </c>
      <c r="B65" s="25"/>
      <c r="C65" s="6" t="s">
        <v>13</v>
      </c>
      <c r="D65" s="26">
        <v>92</v>
      </c>
      <c r="E65" s="41">
        <v>0</v>
      </c>
      <c r="F65" s="41">
        <v>1.04</v>
      </c>
      <c r="G65" s="41">
        <f t="shared" si="0"/>
        <v>1.04</v>
      </c>
      <c r="H65" s="24">
        <v>0.19</v>
      </c>
      <c r="I65" s="24"/>
      <c r="J65" s="24"/>
    </row>
    <row r="66" spans="1:10" ht="13.5" customHeight="1">
      <c r="A66" s="20">
        <f t="shared" si="1"/>
        <v>53</v>
      </c>
      <c r="B66" s="25"/>
      <c r="C66" s="6" t="s">
        <v>13</v>
      </c>
      <c r="D66" s="26">
        <v>93</v>
      </c>
      <c r="E66" s="41">
        <v>0</v>
      </c>
      <c r="F66" s="41">
        <v>1.37</v>
      </c>
      <c r="G66" s="41">
        <f t="shared" si="0"/>
        <v>1.37</v>
      </c>
      <c r="H66" s="24"/>
      <c r="I66" s="24"/>
      <c r="J66" s="24"/>
    </row>
    <row r="67" spans="1:10" ht="14.25">
      <c r="A67" s="20">
        <f t="shared" si="1"/>
        <v>54</v>
      </c>
      <c r="B67" s="25"/>
      <c r="C67" s="6" t="s">
        <v>13</v>
      </c>
      <c r="D67" s="26">
        <v>95</v>
      </c>
      <c r="E67" s="41">
        <v>0</v>
      </c>
      <c r="F67" s="41">
        <v>1.35</v>
      </c>
      <c r="G67" s="41">
        <f t="shared" si="0"/>
        <v>1.35</v>
      </c>
      <c r="H67" s="24">
        <v>0.15</v>
      </c>
      <c r="I67" s="24"/>
      <c r="J67" s="24"/>
    </row>
    <row r="68" spans="1:10" ht="14.25">
      <c r="A68" s="20">
        <f t="shared" si="1"/>
        <v>55</v>
      </c>
      <c r="B68" s="25"/>
      <c r="C68" s="6" t="s">
        <v>13</v>
      </c>
      <c r="D68" s="26">
        <v>97</v>
      </c>
      <c r="E68" s="41">
        <v>0</v>
      </c>
      <c r="F68" s="41">
        <v>1.48</v>
      </c>
      <c r="G68" s="41">
        <f t="shared" si="0"/>
        <v>1.48</v>
      </c>
      <c r="H68" s="24"/>
      <c r="I68" s="24"/>
      <c r="J68" s="24"/>
    </row>
    <row r="69" spans="1:10" ht="14.25">
      <c r="A69" s="20">
        <f t="shared" si="1"/>
        <v>56</v>
      </c>
      <c r="B69" s="25"/>
      <c r="C69" s="6" t="s">
        <v>13</v>
      </c>
      <c r="D69" s="26">
        <v>99</v>
      </c>
      <c r="E69" s="41">
        <v>0</v>
      </c>
      <c r="F69" s="41">
        <v>2.1</v>
      </c>
      <c r="G69" s="41">
        <f t="shared" si="0"/>
        <v>2.1</v>
      </c>
      <c r="H69" s="24"/>
      <c r="I69" s="24"/>
      <c r="J69" s="24"/>
    </row>
    <row r="70" spans="1:10" ht="14.25">
      <c r="A70" s="20">
        <f t="shared" si="1"/>
        <v>57</v>
      </c>
      <c r="B70" s="25" t="s">
        <v>5</v>
      </c>
      <c r="C70" s="6" t="s">
        <v>13</v>
      </c>
      <c r="D70" s="26">
        <v>103</v>
      </c>
      <c r="E70" s="41">
        <v>2.52</v>
      </c>
      <c r="F70" s="41">
        <v>2.67</v>
      </c>
      <c r="G70" s="41">
        <f t="shared" si="0"/>
        <v>5.1899999999999995</v>
      </c>
      <c r="H70" s="24"/>
      <c r="I70" s="24"/>
      <c r="J70" s="24"/>
    </row>
    <row r="71" spans="1:10" ht="14.25">
      <c r="A71" s="20">
        <f t="shared" si="1"/>
        <v>58</v>
      </c>
      <c r="B71" s="25"/>
      <c r="C71" s="6" t="s">
        <v>13</v>
      </c>
      <c r="D71" s="26">
        <v>108</v>
      </c>
      <c r="E71" s="41">
        <v>0</v>
      </c>
      <c r="F71" s="41">
        <v>3.28</v>
      </c>
      <c r="G71" s="41">
        <f t="shared" si="0"/>
        <v>3.28</v>
      </c>
      <c r="H71" s="24"/>
      <c r="I71" s="24"/>
      <c r="J71" s="24"/>
    </row>
    <row r="72" spans="1:10" ht="15" customHeight="1">
      <c r="A72" s="20">
        <f t="shared" si="1"/>
        <v>59</v>
      </c>
      <c r="B72" s="25"/>
      <c r="C72" s="6" t="s">
        <v>13</v>
      </c>
      <c r="D72" s="26">
        <v>111</v>
      </c>
      <c r="E72" s="41">
        <v>0</v>
      </c>
      <c r="F72" s="41">
        <v>1.29</v>
      </c>
      <c r="G72" s="41">
        <f t="shared" si="0"/>
        <v>1.29</v>
      </c>
      <c r="H72" s="24"/>
      <c r="I72" s="24"/>
      <c r="J72" s="24"/>
    </row>
    <row r="73" spans="1:10" ht="14.25">
      <c r="A73" s="20">
        <f t="shared" si="1"/>
        <v>60</v>
      </c>
      <c r="B73" s="25"/>
      <c r="C73" s="6" t="s">
        <v>13</v>
      </c>
      <c r="D73" s="26">
        <v>113</v>
      </c>
      <c r="E73" s="41">
        <v>0</v>
      </c>
      <c r="F73" s="41">
        <v>3.16</v>
      </c>
      <c r="G73" s="41">
        <f t="shared" si="0"/>
        <v>3.16</v>
      </c>
      <c r="H73" s="24"/>
      <c r="I73" s="24"/>
      <c r="J73" s="24"/>
    </row>
    <row r="74" spans="1:10" ht="14.25">
      <c r="A74" s="20">
        <f t="shared" si="1"/>
        <v>61</v>
      </c>
      <c r="B74" s="25"/>
      <c r="C74" s="6" t="s">
        <v>13</v>
      </c>
      <c r="D74" s="26">
        <v>115</v>
      </c>
      <c r="E74" s="41">
        <v>0</v>
      </c>
      <c r="F74" s="41">
        <v>2.42</v>
      </c>
      <c r="G74" s="41">
        <f t="shared" si="0"/>
        <v>2.42</v>
      </c>
      <c r="H74" s="24"/>
      <c r="I74" s="24"/>
      <c r="J74" s="24"/>
    </row>
    <row r="75" spans="1:10" ht="14.25">
      <c r="A75" s="20">
        <f t="shared" si="1"/>
        <v>62</v>
      </c>
      <c r="B75" s="25"/>
      <c r="C75" s="6" t="s">
        <v>13</v>
      </c>
      <c r="D75" s="26">
        <v>116</v>
      </c>
      <c r="E75" s="41">
        <v>0</v>
      </c>
      <c r="F75" s="41">
        <v>2.1</v>
      </c>
      <c r="G75" s="41">
        <f t="shared" si="0"/>
        <v>2.1</v>
      </c>
      <c r="H75" s="24"/>
      <c r="I75" s="24"/>
      <c r="J75" s="24"/>
    </row>
    <row r="76" spans="1:10" ht="14.25">
      <c r="A76" s="20">
        <f t="shared" si="1"/>
        <v>63</v>
      </c>
      <c r="B76" s="25"/>
      <c r="C76" s="6" t="s">
        <v>13</v>
      </c>
      <c r="D76" s="26">
        <v>118</v>
      </c>
      <c r="E76" s="41">
        <v>0</v>
      </c>
      <c r="F76" s="41">
        <v>3.52</v>
      </c>
      <c r="G76" s="41">
        <f t="shared" si="0"/>
        <v>3.52</v>
      </c>
      <c r="H76" s="24"/>
      <c r="I76" s="24"/>
      <c r="J76" s="24"/>
    </row>
    <row r="77" spans="1:10" ht="14.25">
      <c r="A77" s="20">
        <f t="shared" si="1"/>
        <v>64</v>
      </c>
      <c r="B77" s="25"/>
      <c r="C77" s="6" t="s">
        <v>13</v>
      </c>
      <c r="D77" s="26" t="s">
        <v>14</v>
      </c>
      <c r="E77" s="41">
        <v>0</v>
      </c>
      <c r="F77" s="41">
        <v>1.31</v>
      </c>
      <c r="G77" s="41">
        <f t="shared" si="0"/>
        <v>1.31</v>
      </c>
      <c r="H77" s="24">
        <v>0.43</v>
      </c>
      <c r="I77" s="24"/>
      <c r="J77" s="24"/>
    </row>
    <row r="78" spans="1:10" ht="14.25">
      <c r="A78" s="20">
        <f t="shared" si="1"/>
        <v>65</v>
      </c>
      <c r="B78" s="25"/>
      <c r="C78" s="6" t="s">
        <v>13</v>
      </c>
      <c r="D78" s="26">
        <v>130</v>
      </c>
      <c r="E78" s="41">
        <v>0</v>
      </c>
      <c r="F78" s="41">
        <v>2.41</v>
      </c>
      <c r="G78" s="41">
        <f t="shared" si="0"/>
        <v>2.41</v>
      </c>
      <c r="H78" s="24">
        <v>0.24</v>
      </c>
      <c r="I78" s="24"/>
      <c r="J78" s="24"/>
    </row>
    <row r="79" spans="1:10" ht="14.25">
      <c r="A79" s="20">
        <f t="shared" si="1"/>
        <v>66</v>
      </c>
      <c r="B79" s="25"/>
      <c r="C79" s="6" t="s">
        <v>13</v>
      </c>
      <c r="D79" s="26">
        <v>138</v>
      </c>
      <c r="E79" s="41">
        <v>0</v>
      </c>
      <c r="F79" s="41">
        <v>2.16</v>
      </c>
      <c r="G79" s="41">
        <f t="shared" ref="G79:G142" si="2">E79+F79</f>
        <v>2.16</v>
      </c>
      <c r="H79" s="24"/>
      <c r="I79" s="24"/>
      <c r="J79" s="24"/>
    </row>
    <row r="80" spans="1:10" ht="14.25" customHeight="1">
      <c r="A80" s="20">
        <f t="shared" ref="A80:A143" si="3">A79+1</f>
        <v>67</v>
      </c>
      <c r="B80" s="25"/>
      <c r="C80" s="6" t="s">
        <v>13</v>
      </c>
      <c r="D80" s="26">
        <v>140</v>
      </c>
      <c r="E80" s="41">
        <v>0</v>
      </c>
      <c r="F80" s="41">
        <v>2.16</v>
      </c>
      <c r="G80" s="41">
        <f t="shared" si="2"/>
        <v>2.16</v>
      </c>
      <c r="H80" s="24"/>
      <c r="I80" s="24"/>
      <c r="J80" s="24"/>
    </row>
    <row r="81" spans="1:10" ht="14.25">
      <c r="A81" s="20">
        <f t="shared" si="3"/>
        <v>68</v>
      </c>
      <c r="B81" s="25"/>
      <c r="C81" s="6" t="s">
        <v>15</v>
      </c>
      <c r="D81" s="26" t="s">
        <v>2</v>
      </c>
      <c r="E81" s="41">
        <v>0</v>
      </c>
      <c r="F81" s="41">
        <v>1.87</v>
      </c>
      <c r="G81" s="41">
        <f t="shared" si="2"/>
        <v>1.87</v>
      </c>
      <c r="H81" s="24"/>
      <c r="I81" s="24"/>
      <c r="J81" s="24"/>
    </row>
    <row r="82" spans="1:10" ht="18.75" customHeight="1">
      <c r="A82" s="20">
        <f t="shared" si="3"/>
        <v>69</v>
      </c>
      <c r="B82" s="25"/>
      <c r="C82" s="6" t="s">
        <v>15</v>
      </c>
      <c r="D82" s="26" t="s">
        <v>16</v>
      </c>
      <c r="E82" s="41">
        <v>0</v>
      </c>
      <c r="F82" s="41">
        <v>1.98</v>
      </c>
      <c r="G82" s="41">
        <f t="shared" si="2"/>
        <v>1.98</v>
      </c>
      <c r="H82" s="24"/>
      <c r="I82" s="24"/>
      <c r="J82" s="24"/>
    </row>
    <row r="83" spans="1:10" ht="14.25" customHeight="1">
      <c r="A83" s="20">
        <f t="shared" si="3"/>
        <v>70</v>
      </c>
      <c r="B83" s="25"/>
      <c r="C83" s="6" t="s">
        <v>15</v>
      </c>
      <c r="D83" s="26" t="s">
        <v>17</v>
      </c>
      <c r="E83" s="41">
        <v>0</v>
      </c>
      <c r="F83" s="41">
        <v>1.98</v>
      </c>
      <c r="G83" s="41">
        <f t="shared" si="2"/>
        <v>1.98</v>
      </c>
      <c r="H83" s="24"/>
      <c r="I83" s="24"/>
      <c r="J83" s="24"/>
    </row>
    <row r="84" spans="1:10" ht="14.25">
      <c r="A84" s="20">
        <f t="shared" si="3"/>
        <v>71</v>
      </c>
      <c r="B84" s="25"/>
      <c r="C84" s="6" t="s">
        <v>15</v>
      </c>
      <c r="D84" s="26">
        <v>4</v>
      </c>
      <c r="E84" s="41">
        <v>0</v>
      </c>
      <c r="F84" s="41">
        <v>2.46</v>
      </c>
      <c r="G84" s="41">
        <f t="shared" si="2"/>
        <v>2.46</v>
      </c>
      <c r="H84" s="24"/>
      <c r="I84" s="24"/>
      <c r="J84" s="24"/>
    </row>
    <row r="85" spans="1:10" ht="14.25">
      <c r="A85" s="20">
        <f t="shared" si="3"/>
        <v>72</v>
      </c>
      <c r="B85" s="25"/>
      <c r="C85" s="6" t="s">
        <v>18</v>
      </c>
      <c r="D85" s="26">
        <v>1</v>
      </c>
      <c r="E85" s="41">
        <v>0</v>
      </c>
      <c r="F85" s="41">
        <v>3.06</v>
      </c>
      <c r="G85" s="41">
        <f t="shared" si="2"/>
        <v>3.06</v>
      </c>
      <c r="H85" s="24"/>
      <c r="I85" s="24"/>
      <c r="J85" s="24"/>
    </row>
    <row r="86" spans="1:10" ht="14.25">
      <c r="A86" s="20">
        <f t="shared" si="3"/>
        <v>73</v>
      </c>
      <c r="B86" s="25"/>
      <c r="C86" s="6" t="s">
        <v>18</v>
      </c>
      <c r="D86" s="26">
        <v>3</v>
      </c>
      <c r="E86" s="41">
        <v>0</v>
      </c>
      <c r="F86" s="41">
        <v>2.94</v>
      </c>
      <c r="G86" s="41">
        <f t="shared" si="2"/>
        <v>2.94</v>
      </c>
      <c r="H86" s="24"/>
      <c r="I86" s="24"/>
      <c r="J86" s="24"/>
    </row>
    <row r="87" spans="1:10" ht="14.25">
      <c r="A87" s="20">
        <f t="shared" si="3"/>
        <v>74</v>
      </c>
      <c r="B87" s="25"/>
      <c r="C87" s="6" t="s">
        <v>18</v>
      </c>
      <c r="D87" s="26">
        <v>4</v>
      </c>
      <c r="E87" s="41">
        <v>0</v>
      </c>
      <c r="F87" s="41">
        <v>1.24</v>
      </c>
      <c r="G87" s="41">
        <f t="shared" si="2"/>
        <v>1.24</v>
      </c>
      <c r="H87" s="24"/>
      <c r="I87" s="24"/>
      <c r="J87" s="24"/>
    </row>
    <row r="88" spans="1:10" ht="14.25">
      <c r="A88" s="20">
        <f t="shared" si="3"/>
        <v>75</v>
      </c>
      <c r="B88" s="25"/>
      <c r="C88" s="6" t="s">
        <v>18</v>
      </c>
      <c r="D88" s="26">
        <v>5</v>
      </c>
      <c r="E88" s="41">
        <v>0</v>
      </c>
      <c r="F88" s="41">
        <v>1.1200000000000001</v>
      </c>
      <c r="G88" s="41">
        <f t="shared" si="2"/>
        <v>1.1200000000000001</v>
      </c>
      <c r="H88" s="24"/>
      <c r="I88" s="24"/>
      <c r="J88" s="24"/>
    </row>
    <row r="89" spans="1:10" ht="14.25">
      <c r="A89" s="20">
        <f t="shared" si="3"/>
        <v>76</v>
      </c>
      <c r="B89" s="25" t="s">
        <v>5</v>
      </c>
      <c r="C89" s="6" t="s">
        <v>19</v>
      </c>
      <c r="D89" s="26">
        <v>1</v>
      </c>
      <c r="E89" s="41">
        <v>2.52</v>
      </c>
      <c r="F89" s="41">
        <v>1.34</v>
      </c>
      <c r="G89" s="41">
        <f t="shared" si="2"/>
        <v>3.8600000000000003</v>
      </c>
      <c r="H89" s="24"/>
      <c r="I89" s="24"/>
      <c r="J89" s="24"/>
    </row>
    <row r="90" spans="1:10" ht="14.25">
      <c r="A90" s="20">
        <f t="shared" si="3"/>
        <v>77</v>
      </c>
      <c r="B90" s="25"/>
      <c r="C90" s="6" t="s">
        <v>20</v>
      </c>
      <c r="D90" s="26">
        <v>1</v>
      </c>
      <c r="E90" s="41">
        <v>0</v>
      </c>
      <c r="F90" s="41">
        <v>1.8</v>
      </c>
      <c r="G90" s="41">
        <f t="shared" si="2"/>
        <v>1.8</v>
      </c>
      <c r="H90" s="24">
        <v>0.17</v>
      </c>
      <c r="I90" s="24"/>
      <c r="J90" s="24"/>
    </row>
    <row r="91" spans="1:10" ht="14.25">
      <c r="A91" s="20">
        <f t="shared" si="3"/>
        <v>78</v>
      </c>
      <c r="B91" s="25"/>
      <c r="C91" s="6" t="s">
        <v>20</v>
      </c>
      <c r="D91" s="26">
        <v>3</v>
      </c>
      <c r="E91" s="41">
        <v>0</v>
      </c>
      <c r="F91" s="41">
        <v>1.92</v>
      </c>
      <c r="G91" s="41">
        <f t="shared" si="2"/>
        <v>1.92</v>
      </c>
      <c r="H91" s="24">
        <v>0.17</v>
      </c>
      <c r="I91" s="24"/>
      <c r="J91" s="24"/>
    </row>
    <row r="92" spans="1:10" ht="14.25">
      <c r="A92" s="20">
        <f t="shared" si="3"/>
        <v>79</v>
      </c>
      <c r="B92" s="25"/>
      <c r="C92" s="6" t="s">
        <v>21</v>
      </c>
      <c r="D92" s="26">
        <v>1</v>
      </c>
      <c r="E92" s="41">
        <v>2.52</v>
      </c>
      <c r="F92" s="41">
        <v>1.1399999999999999</v>
      </c>
      <c r="G92" s="41">
        <f t="shared" si="2"/>
        <v>3.66</v>
      </c>
      <c r="H92" s="24"/>
      <c r="I92" s="24"/>
      <c r="J92" s="24"/>
    </row>
    <row r="93" spans="1:10" ht="14.25">
      <c r="A93" s="20">
        <f t="shared" si="3"/>
        <v>80</v>
      </c>
      <c r="B93" s="25"/>
      <c r="C93" s="6" t="s">
        <v>21</v>
      </c>
      <c r="D93" s="26">
        <v>3</v>
      </c>
      <c r="E93" s="41">
        <v>2.52</v>
      </c>
      <c r="F93" s="41">
        <v>1.1200000000000001</v>
      </c>
      <c r="G93" s="41">
        <f t="shared" si="2"/>
        <v>3.64</v>
      </c>
      <c r="H93" s="24"/>
      <c r="I93" s="24"/>
      <c r="J93" s="24"/>
    </row>
    <row r="94" spans="1:10" ht="14.25">
      <c r="A94" s="20">
        <f t="shared" si="3"/>
        <v>81</v>
      </c>
      <c r="B94" s="25"/>
      <c r="C94" s="6" t="s">
        <v>22</v>
      </c>
      <c r="D94" s="26">
        <v>1</v>
      </c>
      <c r="E94" s="41">
        <v>0</v>
      </c>
      <c r="F94" s="41">
        <v>2.2599999999999998</v>
      </c>
      <c r="G94" s="41">
        <f t="shared" si="2"/>
        <v>2.2599999999999998</v>
      </c>
      <c r="H94" s="24"/>
      <c r="I94" s="24"/>
      <c r="J94" s="24"/>
    </row>
    <row r="95" spans="1:10" ht="14.25">
      <c r="A95" s="20">
        <f t="shared" si="3"/>
        <v>82</v>
      </c>
      <c r="B95" s="25"/>
      <c r="C95" s="6" t="s">
        <v>22</v>
      </c>
      <c r="D95" s="26" t="s">
        <v>9</v>
      </c>
      <c r="E95" s="41">
        <v>0</v>
      </c>
      <c r="F95" s="41">
        <v>1.18</v>
      </c>
      <c r="G95" s="41">
        <f t="shared" si="2"/>
        <v>1.18</v>
      </c>
      <c r="H95" s="24">
        <v>0.25</v>
      </c>
      <c r="I95" s="24"/>
      <c r="J95" s="24"/>
    </row>
    <row r="96" spans="1:10" ht="14.25">
      <c r="A96" s="20">
        <f t="shared" si="3"/>
        <v>83</v>
      </c>
      <c r="B96" s="25"/>
      <c r="C96" s="6" t="s">
        <v>22</v>
      </c>
      <c r="D96" s="26" t="s">
        <v>23</v>
      </c>
      <c r="E96" s="41">
        <v>0</v>
      </c>
      <c r="F96" s="41">
        <v>1.92</v>
      </c>
      <c r="G96" s="41">
        <f t="shared" si="2"/>
        <v>1.92</v>
      </c>
      <c r="H96" s="24">
        <v>0.45</v>
      </c>
      <c r="I96" s="24"/>
      <c r="J96" s="24"/>
    </row>
    <row r="97" spans="1:10" ht="14.25">
      <c r="A97" s="20">
        <f t="shared" si="3"/>
        <v>84</v>
      </c>
      <c r="B97" s="25"/>
      <c r="C97" s="6" t="s">
        <v>22</v>
      </c>
      <c r="D97" s="26">
        <v>11</v>
      </c>
      <c r="E97" s="41">
        <v>0</v>
      </c>
      <c r="F97" s="41">
        <v>1.88</v>
      </c>
      <c r="G97" s="41">
        <f t="shared" si="2"/>
        <v>1.88</v>
      </c>
      <c r="H97" s="24"/>
      <c r="I97" s="24"/>
      <c r="J97" s="24"/>
    </row>
    <row r="98" spans="1:10" ht="14.25">
      <c r="A98" s="20">
        <f t="shared" si="3"/>
        <v>85</v>
      </c>
      <c r="B98" s="25"/>
      <c r="C98" s="6" t="s">
        <v>22</v>
      </c>
      <c r="D98" s="26">
        <v>13</v>
      </c>
      <c r="E98" s="41">
        <v>0</v>
      </c>
      <c r="F98" s="41">
        <v>1.76</v>
      </c>
      <c r="G98" s="41">
        <f t="shared" si="2"/>
        <v>1.76</v>
      </c>
      <c r="H98" s="24"/>
      <c r="I98" s="24"/>
      <c r="J98" s="24"/>
    </row>
    <row r="99" spans="1:10" ht="14.25">
      <c r="A99" s="20">
        <f t="shared" si="3"/>
        <v>86</v>
      </c>
      <c r="B99" s="25"/>
      <c r="C99" s="6" t="s">
        <v>22</v>
      </c>
      <c r="D99" s="26">
        <v>15</v>
      </c>
      <c r="E99" s="41">
        <v>0</v>
      </c>
      <c r="F99" s="41">
        <v>1.81</v>
      </c>
      <c r="G99" s="41">
        <f t="shared" si="2"/>
        <v>1.81</v>
      </c>
      <c r="H99" s="24">
        <v>0.31</v>
      </c>
      <c r="I99" s="24"/>
      <c r="J99" s="24"/>
    </row>
    <row r="100" spans="1:10" ht="15.75" customHeight="1">
      <c r="A100" s="20">
        <f t="shared" si="3"/>
        <v>87</v>
      </c>
      <c r="B100" s="25"/>
      <c r="C100" s="6" t="s">
        <v>22</v>
      </c>
      <c r="D100" s="26">
        <v>17</v>
      </c>
      <c r="E100" s="41">
        <v>0</v>
      </c>
      <c r="F100" s="41">
        <v>1.64</v>
      </c>
      <c r="G100" s="41">
        <f t="shared" si="2"/>
        <v>1.64</v>
      </c>
      <c r="H100" s="24"/>
      <c r="I100" s="24"/>
      <c r="J100" s="24"/>
    </row>
    <row r="101" spans="1:10" ht="14.25">
      <c r="A101" s="20">
        <f t="shared" si="3"/>
        <v>88</v>
      </c>
      <c r="B101" s="25"/>
      <c r="C101" s="6" t="s">
        <v>22</v>
      </c>
      <c r="D101" s="26">
        <v>46</v>
      </c>
      <c r="E101" s="41">
        <v>0</v>
      </c>
      <c r="F101" s="41">
        <v>1.1599999999999999</v>
      </c>
      <c r="G101" s="41">
        <f t="shared" si="2"/>
        <v>1.1599999999999999</v>
      </c>
      <c r="H101" s="24">
        <v>0.23</v>
      </c>
      <c r="I101" s="24"/>
      <c r="J101" s="24"/>
    </row>
    <row r="102" spans="1:10" ht="14.25">
      <c r="A102" s="20">
        <f t="shared" si="3"/>
        <v>89</v>
      </c>
      <c r="B102" s="25"/>
      <c r="C102" s="6" t="s">
        <v>24</v>
      </c>
      <c r="D102" s="26">
        <v>1</v>
      </c>
      <c r="E102" s="41">
        <v>0</v>
      </c>
      <c r="F102" s="41">
        <v>1.64</v>
      </c>
      <c r="G102" s="41">
        <f t="shared" si="2"/>
        <v>1.64</v>
      </c>
      <c r="H102" s="24"/>
      <c r="I102" s="24"/>
      <c r="J102" s="24"/>
    </row>
    <row r="103" spans="1:10" ht="14.25">
      <c r="A103" s="20">
        <f t="shared" si="3"/>
        <v>90</v>
      </c>
      <c r="B103" s="25"/>
      <c r="C103" s="6" t="s">
        <v>25</v>
      </c>
      <c r="D103" s="26">
        <v>7</v>
      </c>
      <c r="E103" s="41">
        <v>0</v>
      </c>
      <c r="F103" s="41">
        <v>1.66</v>
      </c>
      <c r="G103" s="41">
        <f t="shared" si="2"/>
        <v>1.66</v>
      </c>
      <c r="H103" s="24"/>
      <c r="I103" s="24"/>
      <c r="J103" s="24"/>
    </row>
    <row r="104" spans="1:10" ht="14.25">
      <c r="A104" s="20">
        <f t="shared" si="3"/>
        <v>91</v>
      </c>
      <c r="B104" s="25"/>
      <c r="C104" s="6" t="s">
        <v>26</v>
      </c>
      <c r="D104" s="26">
        <v>9</v>
      </c>
      <c r="E104" s="41">
        <v>0</v>
      </c>
      <c r="F104" s="41">
        <v>1.41</v>
      </c>
      <c r="G104" s="41">
        <f t="shared" si="2"/>
        <v>1.41</v>
      </c>
      <c r="H104" s="24"/>
      <c r="I104" s="24"/>
      <c r="J104" s="24"/>
    </row>
    <row r="105" spans="1:10" ht="14.25">
      <c r="A105" s="20">
        <f t="shared" si="3"/>
        <v>92</v>
      </c>
      <c r="B105" s="25"/>
      <c r="C105" s="6" t="s">
        <v>25</v>
      </c>
      <c r="D105" s="26" t="s">
        <v>27</v>
      </c>
      <c r="E105" s="41">
        <v>0</v>
      </c>
      <c r="F105" s="41">
        <v>1.93</v>
      </c>
      <c r="G105" s="41">
        <f t="shared" si="2"/>
        <v>1.93</v>
      </c>
      <c r="H105" s="24"/>
      <c r="I105" s="24"/>
      <c r="J105" s="24"/>
    </row>
    <row r="106" spans="1:10" ht="14.25">
      <c r="A106" s="20">
        <f t="shared" si="3"/>
        <v>93</v>
      </c>
      <c r="B106" s="25"/>
      <c r="C106" s="6" t="s">
        <v>25</v>
      </c>
      <c r="D106" s="26" t="s">
        <v>28</v>
      </c>
      <c r="E106" s="41">
        <v>0</v>
      </c>
      <c r="F106" s="41">
        <v>0.94</v>
      </c>
      <c r="G106" s="41">
        <f t="shared" si="2"/>
        <v>0.94</v>
      </c>
      <c r="H106" s="24"/>
      <c r="I106" s="24"/>
      <c r="J106" s="24"/>
    </row>
    <row r="107" spans="1:10" ht="14.25">
      <c r="A107" s="20">
        <f t="shared" si="3"/>
        <v>94</v>
      </c>
      <c r="B107" s="25"/>
      <c r="C107" s="6" t="s">
        <v>25</v>
      </c>
      <c r="D107" s="26" t="s">
        <v>29</v>
      </c>
      <c r="E107" s="41">
        <v>0</v>
      </c>
      <c r="F107" s="41">
        <v>0.95</v>
      </c>
      <c r="G107" s="41">
        <f t="shared" si="2"/>
        <v>0.95</v>
      </c>
      <c r="H107" s="24"/>
      <c r="I107" s="24"/>
      <c r="J107" s="24"/>
    </row>
    <row r="108" spans="1:10" ht="14.25">
      <c r="A108" s="20">
        <f t="shared" si="3"/>
        <v>95</v>
      </c>
      <c r="B108" s="25"/>
      <c r="C108" s="6" t="s">
        <v>25</v>
      </c>
      <c r="D108" s="26" t="s">
        <v>30</v>
      </c>
      <c r="E108" s="41">
        <v>0</v>
      </c>
      <c r="F108" s="41">
        <v>1.59</v>
      </c>
      <c r="G108" s="41">
        <f t="shared" si="2"/>
        <v>1.59</v>
      </c>
      <c r="H108" s="24">
        <v>0.25</v>
      </c>
      <c r="I108" s="24"/>
      <c r="J108" s="24"/>
    </row>
    <row r="109" spans="1:10" ht="14.25">
      <c r="A109" s="20">
        <f t="shared" si="3"/>
        <v>96</v>
      </c>
      <c r="B109" s="25"/>
      <c r="C109" s="6" t="s">
        <v>25</v>
      </c>
      <c r="D109" s="26">
        <v>13</v>
      </c>
      <c r="E109" s="41">
        <v>0</v>
      </c>
      <c r="F109" s="41">
        <v>1.1499999999999999</v>
      </c>
      <c r="G109" s="41">
        <f t="shared" si="2"/>
        <v>1.1499999999999999</v>
      </c>
      <c r="H109" s="24"/>
      <c r="I109" s="24"/>
      <c r="J109" s="24"/>
    </row>
    <row r="110" spans="1:10" ht="14.25">
      <c r="A110" s="20">
        <f t="shared" si="3"/>
        <v>97</v>
      </c>
      <c r="B110" s="25"/>
      <c r="C110" s="6" t="s">
        <v>25</v>
      </c>
      <c r="D110" s="26">
        <v>17</v>
      </c>
      <c r="E110" s="41">
        <v>0</v>
      </c>
      <c r="F110" s="41">
        <v>0.75</v>
      </c>
      <c r="G110" s="41">
        <f t="shared" si="2"/>
        <v>0.75</v>
      </c>
      <c r="H110" s="24"/>
      <c r="I110" s="24"/>
      <c r="J110" s="24"/>
    </row>
    <row r="111" spans="1:10" ht="14.25">
      <c r="A111" s="20">
        <f t="shared" si="3"/>
        <v>98</v>
      </c>
      <c r="B111" s="25"/>
      <c r="C111" s="6" t="s">
        <v>25</v>
      </c>
      <c r="D111" s="26" t="s">
        <v>31</v>
      </c>
      <c r="E111" s="41">
        <v>0</v>
      </c>
      <c r="F111" s="41">
        <v>1.3</v>
      </c>
      <c r="G111" s="41">
        <f t="shared" si="2"/>
        <v>1.3</v>
      </c>
      <c r="H111" s="24"/>
      <c r="I111" s="24"/>
      <c r="J111" s="24"/>
    </row>
    <row r="112" spans="1:10" ht="14.25">
      <c r="A112" s="20">
        <f t="shared" si="3"/>
        <v>99</v>
      </c>
      <c r="B112" s="25"/>
      <c r="C112" s="6" t="s">
        <v>25</v>
      </c>
      <c r="D112" s="26" t="s">
        <v>32</v>
      </c>
      <c r="E112" s="41">
        <v>0</v>
      </c>
      <c r="F112" s="41">
        <v>2.19</v>
      </c>
      <c r="G112" s="41">
        <f t="shared" si="2"/>
        <v>2.19</v>
      </c>
      <c r="H112" s="24"/>
      <c r="I112" s="24"/>
      <c r="J112" s="24"/>
    </row>
    <row r="113" spans="1:10" ht="14.25">
      <c r="A113" s="20">
        <f t="shared" si="3"/>
        <v>100</v>
      </c>
      <c r="B113" s="25"/>
      <c r="C113" s="6" t="s">
        <v>25</v>
      </c>
      <c r="D113" s="26">
        <v>21</v>
      </c>
      <c r="E113" s="41">
        <v>0</v>
      </c>
      <c r="F113" s="41">
        <v>1.31</v>
      </c>
      <c r="G113" s="41">
        <f t="shared" si="2"/>
        <v>1.31</v>
      </c>
      <c r="H113" s="24"/>
      <c r="I113" s="24"/>
      <c r="J113" s="24"/>
    </row>
    <row r="114" spans="1:10" ht="14.25">
      <c r="A114" s="20">
        <f t="shared" si="3"/>
        <v>101</v>
      </c>
      <c r="B114" s="25"/>
      <c r="C114" s="6" t="s">
        <v>25</v>
      </c>
      <c r="D114" s="26">
        <v>27</v>
      </c>
      <c r="E114" s="41">
        <v>0</v>
      </c>
      <c r="F114" s="41">
        <v>3.06</v>
      </c>
      <c r="G114" s="41">
        <f t="shared" si="2"/>
        <v>3.06</v>
      </c>
      <c r="H114" s="24">
        <v>0.22</v>
      </c>
      <c r="I114" s="24"/>
      <c r="J114" s="24"/>
    </row>
    <row r="115" spans="1:10" ht="14.25" customHeight="1">
      <c r="A115" s="20">
        <f t="shared" si="3"/>
        <v>102</v>
      </c>
      <c r="B115" s="25"/>
      <c r="C115" s="6" t="s">
        <v>25</v>
      </c>
      <c r="D115" s="26" t="s">
        <v>33</v>
      </c>
      <c r="E115" s="41">
        <v>0</v>
      </c>
      <c r="F115" s="41">
        <v>0.99</v>
      </c>
      <c r="G115" s="41">
        <f t="shared" si="2"/>
        <v>0.99</v>
      </c>
      <c r="H115" s="24">
        <v>0.23</v>
      </c>
      <c r="I115" s="24"/>
      <c r="J115" s="24"/>
    </row>
    <row r="116" spans="1:10" ht="15" customHeight="1">
      <c r="A116" s="20">
        <f t="shared" si="3"/>
        <v>103</v>
      </c>
      <c r="B116" s="25"/>
      <c r="C116" s="6" t="s">
        <v>25</v>
      </c>
      <c r="D116" s="26" t="s">
        <v>34</v>
      </c>
      <c r="E116" s="41">
        <v>0</v>
      </c>
      <c r="F116" s="41">
        <v>2.2200000000000002</v>
      </c>
      <c r="G116" s="41">
        <f t="shared" si="2"/>
        <v>2.2200000000000002</v>
      </c>
      <c r="H116" s="24"/>
      <c r="I116" s="24"/>
      <c r="J116" s="24"/>
    </row>
    <row r="117" spans="1:10" ht="14.25">
      <c r="A117" s="20">
        <f t="shared" si="3"/>
        <v>104</v>
      </c>
      <c r="B117" s="25"/>
      <c r="C117" s="6" t="s">
        <v>25</v>
      </c>
      <c r="D117" s="26">
        <v>28</v>
      </c>
      <c r="E117" s="41">
        <v>0</v>
      </c>
      <c r="F117" s="42">
        <v>1.8</v>
      </c>
      <c r="G117" s="42">
        <f t="shared" si="2"/>
        <v>1.8</v>
      </c>
      <c r="H117" s="24"/>
      <c r="I117" s="24"/>
      <c r="J117" s="24"/>
    </row>
    <row r="118" spans="1:10" ht="14.25">
      <c r="A118" s="20">
        <f t="shared" si="3"/>
        <v>105</v>
      </c>
      <c r="B118" s="25"/>
      <c r="C118" s="6" t="s">
        <v>25</v>
      </c>
      <c r="D118" s="26">
        <v>29</v>
      </c>
      <c r="E118" s="41">
        <v>0</v>
      </c>
      <c r="F118" s="42">
        <v>1.9</v>
      </c>
      <c r="G118" s="42">
        <f t="shared" si="2"/>
        <v>1.9</v>
      </c>
      <c r="H118" s="24"/>
      <c r="I118" s="24"/>
      <c r="J118" s="24"/>
    </row>
    <row r="119" spans="1:10" ht="14.25">
      <c r="A119" s="20">
        <f t="shared" si="3"/>
        <v>106</v>
      </c>
      <c r="B119" s="25"/>
      <c r="C119" s="6" t="s">
        <v>25</v>
      </c>
      <c r="D119" s="26">
        <v>30</v>
      </c>
      <c r="E119" s="41">
        <v>0</v>
      </c>
      <c r="F119" s="42">
        <v>2.08</v>
      </c>
      <c r="G119" s="42">
        <f t="shared" si="2"/>
        <v>2.08</v>
      </c>
      <c r="H119" s="24"/>
      <c r="I119" s="24"/>
      <c r="J119" s="24"/>
    </row>
    <row r="120" spans="1:10" ht="14.25">
      <c r="A120" s="20">
        <f t="shared" si="3"/>
        <v>107</v>
      </c>
      <c r="B120" s="25"/>
      <c r="C120" s="6" t="s">
        <v>25</v>
      </c>
      <c r="D120" s="26">
        <v>31</v>
      </c>
      <c r="E120" s="41">
        <v>0</v>
      </c>
      <c r="F120" s="42">
        <v>1.9</v>
      </c>
      <c r="G120" s="42">
        <f t="shared" si="2"/>
        <v>1.9</v>
      </c>
      <c r="H120" s="24"/>
      <c r="I120" s="24"/>
      <c r="J120" s="24"/>
    </row>
    <row r="121" spans="1:10" ht="14.25">
      <c r="A121" s="20">
        <f t="shared" si="3"/>
        <v>108</v>
      </c>
      <c r="B121" s="25"/>
      <c r="C121" s="6" t="s">
        <v>25</v>
      </c>
      <c r="D121" s="26">
        <v>32</v>
      </c>
      <c r="E121" s="41">
        <v>0</v>
      </c>
      <c r="F121" s="42">
        <v>2.04</v>
      </c>
      <c r="G121" s="42">
        <f t="shared" si="2"/>
        <v>2.04</v>
      </c>
      <c r="H121" s="24"/>
      <c r="I121" s="24"/>
      <c r="J121" s="24"/>
    </row>
    <row r="122" spans="1:10" ht="14.25">
      <c r="A122" s="20">
        <f t="shared" si="3"/>
        <v>109</v>
      </c>
      <c r="B122" s="25"/>
      <c r="C122" s="6" t="s">
        <v>25</v>
      </c>
      <c r="D122" s="26">
        <v>33</v>
      </c>
      <c r="E122" s="41">
        <v>0</v>
      </c>
      <c r="F122" s="41">
        <v>1.64</v>
      </c>
      <c r="G122" s="41">
        <f t="shared" si="2"/>
        <v>1.64</v>
      </c>
      <c r="H122" s="24"/>
      <c r="I122" s="24"/>
      <c r="J122" s="24"/>
    </row>
    <row r="123" spans="1:10" ht="14.25">
      <c r="A123" s="20">
        <f t="shared" si="3"/>
        <v>110</v>
      </c>
      <c r="B123" s="25"/>
      <c r="C123" s="6" t="s">
        <v>25</v>
      </c>
      <c r="D123" s="26">
        <v>35</v>
      </c>
      <c r="E123" s="41">
        <v>0</v>
      </c>
      <c r="F123" s="41">
        <v>1.34</v>
      </c>
      <c r="G123" s="41">
        <f t="shared" si="2"/>
        <v>1.34</v>
      </c>
      <c r="H123" s="24"/>
      <c r="I123" s="24"/>
      <c r="J123" s="24"/>
    </row>
    <row r="124" spans="1:10" ht="14.25">
      <c r="A124" s="20">
        <f t="shared" si="3"/>
        <v>111</v>
      </c>
      <c r="B124" s="25"/>
      <c r="C124" s="6" t="s">
        <v>25</v>
      </c>
      <c r="D124" s="26">
        <v>37</v>
      </c>
      <c r="E124" s="41">
        <v>0</v>
      </c>
      <c r="F124" s="41">
        <v>1.54</v>
      </c>
      <c r="G124" s="41">
        <f t="shared" si="2"/>
        <v>1.54</v>
      </c>
      <c r="H124" s="24"/>
      <c r="I124" s="24"/>
      <c r="J124" s="24"/>
    </row>
    <row r="125" spans="1:10" ht="14.25">
      <c r="A125" s="20">
        <f t="shared" si="3"/>
        <v>112</v>
      </c>
      <c r="B125" s="25"/>
      <c r="C125" s="6" t="s">
        <v>25</v>
      </c>
      <c r="D125" s="26" t="s">
        <v>35</v>
      </c>
      <c r="E125" s="41">
        <v>0</v>
      </c>
      <c r="F125" s="41">
        <v>3.06</v>
      </c>
      <c r="G125" s="41">
        <f t="shared" si="2"/>
        <v>3.06</v>
      </c>
      <c r="H125" s="24">
        <v>0.74</v>
      </c>
      <c r="I125" s="24"/>
      <c r="J125" s="24"/>
    </row>
    <row r="126" spans="1:10" ht="14.25">
      <c r="A126" s="20">
        <f t="shared" si="3"/>
        <v>113</v>
      </c>
      <c r="B126" s="25"/>
      <c r="C126" s="6" t="s">
        <v>25</v>
      </c>
      <c r="D126" s="26" t="s">
        <v>36</v>
      </c>
      <c r="E126" s="41">
        <v>0</v>
      </c>
      <c r="F126" s="41">
        <v>3.06</v>
      </c>
      <c r="G126" s="41">
        <f t="shared" si="2"/>
        <v>3.06</v>
      </c>
      <c r="H126" s="24">
        <v>0.74</v>
      </c>
      <c r="I126" s="24"/>
      <c r="J126" s="24"/>
    </row>
    <row r="127" spans="1:10" ht="14.25">
      <c r="A127" s="20">
        <f t="shared" si="3"/>
        <v>114</v>
      </c>
      <c r="B127" s="25"/>
      <c r="C127" s="6" t="s">
        <v>25</v>
      </c>
      <c r="D127" s="26" t="s">
        <v>37</v>
      </c>
      <c r="E127" s="41">
        <v>0</v>
      </c>
      <c r="F127" s="41">
        <v>3.06</v>
      </c>
      <c r="G127" s="41">
        <f t="shared" si="2"/>
        <v>3.06</v>
      </c>
      <c r="H127" s="24">
        <v>0.74</v>
      </c>
      <c r="I127" s="24"/>
      <c r="J127" s="24"/>
    </row>
    <row r="128" spans="1:10" ht="14.25">
      <c r="A128" s="20">
        <f t="shared" si="3"/>
        <v>115</v>
      </c>
      <c r="B128" s="25"/>
      <c r="C128" s="6" t="s">
        <v>25</v>
      </c>
      <c r="D128" s="26">
        <v>39</v>
      </c>
      <c r="E128" s="41">
        <v>0</v>
      </c>
      <c r="F128" s="41">
        <v>1.51</v>
      </c>
      <c r="G128" s="41">
        <f t="shared" si="2"/>
        <v>1.51</v>
      </c>
      <c r="H128" s="24"/>
      <c r="I128" s="24"/>
      <c r="J128" s="24"/>
    </row>
    <row r="129" spans="1:10" ht="14.25">
      <c r="A129" s="20">
        <f t="shared" si="3"/>
        <v>116</v>
      </c>
      <c r="B129" s="25"/>
      <c r="C129" s="6" t="s">
        <v>25</v>
      </c>
      <c r="D129" s="26">
        <v>40</v>
      </c>
      <c r="E129" s="41">
        <v>0</v>
      </c>
      <c r="F129" s="41">
        <v>1.67</v>
      </c>
      <c r="G129" s="41">
        <f t="shared" si="2"/>
        <v>1.67</v>
      </c>
      <c r="H129" s="24"/>
      <c r="I129" s="24"/>
      <c r="J129" s="24"/>
    </row>
    <row r="130" spans="1:10" ht="14.25">
      <c r="A130" s="20">
        <f t="shared" si="3"/>
        <v>117</v>
      </c>
      <c r="B130" s="25"/>
      <c r="C130" s="6" t="s">
        <v>25</v>
      </c>
      <c r="D130" s="26">
        <v>41</v>
      </c>
      <c r="E130" s="41">
        <v>0</v>
      </c>
      <c r="F130" s="41">
        <v>1.75</v>
      </c>
      <c r="G130" s="41">
        <f t="shared" si="2"/>
        <v>1.75</v>
      </c>
      <c r="H130" s="24"/>
      <c r="I130" s="24"/>
      <c r="J130" s="24"/>
    </row>
    <row r="131" spans="1:10" ht="14.25">
      <c r="A131" s="20">
        <f t="shared" si="3"/>
        <v>118</v>
      </c>
      <c r="B131" s="25"/>
      <c r="C131" s="6" t="s">
        <v>25</v>
      </c>
      <c r="D131" s="26">
        <v>42</v>
      </c>
      <c r="E131" s="41">
        <v>0</v>
      </c>
      <c r="F131" s="41">
        <v>1.84</v>
      </c>
      <c r="G131" s="41">
        <f t="shared" si="2"/>
        <v>1.84</v>
      </c>
      <c r="H131" s="24"/>
      <c r="I131" s="24"/>
      <c r="J131" s="24"/>
    </row>
    <row r="132" spans="1:10" ht="14.25">
      <c r="A132" s="20">
        <f t="shared" si="3"/>
        <v>119</v>
      </c>
      <c r="B132" s="25"/>
      <c r="C132" s="6" t="s">
        <v>25</v>
      </c>
      <c r="D132" s="26">
        <v>43</v>
      </c>
      <c r="E132" s="41">
        <v>0</v>
      </c>
      <c r="F132" s="41">
        <v>1.76</v>
      </c>
      <c r="G132" s="41">
        <f t="shared" si="2"/>
        <v>1.76</v>
      </c>
      <c r="H132" s="24"/>
      <c r="I132" s="24"/>
      <c r="J132" s="24"/>
    </row>
    <row r="133" spans="1:10" ht="14.25">
      <c r="A133" s="20">
        <f t="shared" si="3"/>
        <v>120</v>
      </c>
      <c r="B133" s="25"/>
      <c r="C133" s="6" t="s">
        <v>25</v>
      </c>
      <c r="D133" s="26">
        <v>44</v>
      </c>
      <c r="E133" s="41">
        <v>0</v>
      </c>
      <c r="F133" s="41">
        <v>1.69</v>
      </c>
      <c r="G133" s="41">
        <f t="shared" si="2"/>
        <v>1.69</v>
      </c>
      <c r="H133" s="24"/>
      <c r="I133" s="24"/>
      <c r="J133" s="24"/>
    </row>
    <row r="134" spans="1:10" ht="14.25">
      <c r="A134" s="20">
        <f t="shared" si="3"/>
        <v>121</v>
      </c>
      <c r="B134" s="25"/>
      <c r="C134" s="6" t="s">
        <v>25</v>
      </c>
      <c r="D134" s="26">
        <v>45</v>
      </c>
      <c r="E134" s="41">
        <v>0</v>
      </c>
      <c r="F134" s="41">
        <v>1.72</v>
      </c>
      <c r="G134" s="41">
        <f t="shared" si="2"/>
        <v>1.72</v>
      </c>
      <c r="H134" s="24">
        <v>0.38</v>
      </c>
      <c r="I134" s="24"/>
      <c r="J134" s="24"/>
    </row>
    <row r="135" spans="1:10" ht="14.25">
      <c r="A135" s="20">
        <f t="shared" si="3"/>
        <v>122</v>
      </c>
      <c r="B135" s="25" t="s">
        <v>5</v>
      </c>
      <c r="C135" s="6" t="s">
        <v>25</v>
      </c>
      <c r="D135" s="26">
        <v>46</v>
      </c>
      <c r="E135" s="41">
        <v>0</v>
      </c>
      <c r="F135" s="42">
        <v>1.5</v>
      </c>
      <c r="G135" s="42">
        <f t="shared" si="2"/>
        <v>1.5</v>
      </c>
      <c r="H135" s="24"/>
      <c r="I135" s="24"/>
      <c r="J135" s="24"/>
    </row>
    <row r="136" spans="1:10" ht="14.25">
      <c r="A136" s="20">
        <f t="shared" si="3"/>
        <v>123</v>
      </c>
      <c r="B136" s="25"/>
      <c r="C136" s="6" t="s">
        <v>25</v>
      </c>
      <c r="D136" s="26" t="s">
        <v>38</v>
      </c>
      <c r="E136" s="41">
        <v>0</v>
      </c>
      <c r="F136" s="42">
        <v>1.53</v>
      </c>
      <c r="G136" s="42">
        <f t="shared" si="2"/>
        <v>1.53</v>
      </c>
      <c r="H136" s="24"/>
      <c r="I136" s="24"/>
      <c r="J136" s="24"/>
    </row>
    <row r="137" spans="1:10" ht="14.25">
      <c r="A137" s="20">
        <f t="shared" si="3"/>
        <v>124</v>
      </c>
      <c r="B137" s="25"/>
      <c r="C137" s="6" t="s">
        <v>25</v>
      </c>
      <c r="D137" s="26" t="s">
        <v>39</v>
      </c>
      <c r="E137" s="41">
        <v>0</v>
      </c>
      <c r="F137" s="42">
        <v>1.48</v>
      </c>
      <c r="G137" s="42">
        <f t="shared" si="2"/>
        <v>1.48</v>
      </c>
      <c r="H137" s="24"/>
      <c r="I137" s="24"/>
      <c r="J137" s="24"/>
    </row>
    <row r="138" spans="1:10" ht="14.25">
      <c r="A138" s="20">
        <f t="shared" si="3"/>
        <v>125</v>
      </c>
      <c r="B138" s="25"/>
      <c r="C138" s="6" t="s">
        <v>25</v>
      </c>
      <c r="D138" s="26">
        <v>54</v>
      </c>
      <c r="E138" s="41">
        <v>0</v>
      </c>
      <c r="F138" s="42">
        <v>0.95</v>
      </c>
      <c r="G138" s="42">
        <f t="shared" si="2"/>
        <v>0.95</v>
      </c>
      <c r="H138" s="24"/>
      <c r="I138" s="24"/>
      <c r="J138" s="24"/>
    </row>
    <row r="139" spans="1:10" ht="14.25">
      <c r="A139" s="20">
        <f t="shared" si="3"/>
        <v>126</v>
      </c>
      <c r="B139" s="25" t="s">
        <v>5</v>
      </c>
      <c r="C139" s="6" t="s">
        <v>25</v>
      </c>
      <c r="D139" s="26">
        <v>56</v>
      </c>
      <c r="E139" s="41">
        <v>2.52</v>
      </c>
      <c r="F139" s="42">
        <v>0</v>
      </c>
      <c r="G139" s="42">
        <f t="shared" si="2"/>
        <v>2.52</v>
      </c>
      <c r="H139" s="24"/>
      <c r="I139" s="24"/>
      <c r="J139" s="24"/>
    </row>
    <row r="140" spans="1:10" ht="14.25">
      <c r="A140" s="20">
        <f t="shared" si="3"/>
        <v>127</v>
      </c>
      <c r="B140" s="25"/>
      <c r="C140" s="6" t="s">
        <v>25</v>
      </c>
      <c r="D140" s="26">
        <v>60</v>
      </c>
      <c r="E140" s="41">
        <v>0</v>
      </c>
      <c r="F140" s="42">
        <v>1.26</v>
      </c>
      <c r="G140" s="42">
        <f t="shared" si="2"/>
        <v>1.26</v>
      </c>
      <c r="H140" s="24"/>
      <c r="I140" s="24"/>
      <c r="J140" s="24"/>
    </row>
    <row r="141" spans="1:10" ht="14.25">
      <c r="A141" s="20">
        <f t="shared" si="3"/>
        <v>128</v>
      </c>
      <c r="B141" s="25"/>
      <c r="C141" s="6" t="s">
        <v>25</v>
      </c>
      <c r="D141" s="26" t="s">
        <v>40</v>
      </c>
      <c r="E141" s="41">
        <v>0</v>
      </c>
      <c r="F141" s="42">
        <v>0.89</v>
      </c>
      <c r="G141" s="42">
        <f t="shared" si="2"/>
        <v>0.89</v>
      </c>
      <c r="H141" s="24"/>
      <c r="I141" s="24"/>
      <c r="J141" s="24"/>
    </row>
    <row r="142" spans="1:10" ht="14.25">
      <c r="A142" s="20">
        <f t="shared" si="3"/>
        <v>129</v>
      </c>
      <c r="B142" s="25"/>
      <c r="C142" s="6" t="s">
        <v>25</v>
      </c>
      <c r="D142" s="26" t="s">
        <v>41</v>
      </c>
      <c r="E142" s="41">
        <v>0</v>
      </c>
      <c r="F142" s="41">
        <v>0.89</v>
      </c>
      <c r="G142" s="41">
        <f t="shared" si="2"/>
        <v>0.89</v>
      </c>
      <c r="H142" s="24"/>
      <c r="I142" s="24"/>
      <c r="J142" s="24"/>
    </row>
    <row r="143" spans="1:10" ht="14.25">
      <c r="A143" s="20">
        <f t="shared" si="3"/>
        <v>130</v>
      </c>
      <c r="B143" s="25"/>
      <c r="C143" s="6" t="s">
        <v>42</v>
      </c>
      <c r="D143" s="26">
        <v>1</v>
      </c>
      <c r="E143" s="41">
        <v>0</v>
      </c>
      <c r="F143" s="41">
        <v>2.3199999999999998</v>
      </c>
      <c r="G143" s="41">
        <f t="shared" ref="G143:G184" si="4">E143+F143</f>
        <v>2.3199999999999998</v>
      </c>
      <c r="H143" s="24"/>
      <c r="I143" s="24"/>
      <c r="J143" s="24"/>
    </row>
    <row r="144" spans="1:10" ht="14.25">
      <c r="A144" s="20">
        <f t="shared" ref="A144:A184" si="5">A143+1</f>
        <v>131</v>
      </c>
      <c r="B144" s="25"/>
      <c r="C144" s="6" t="s">
        <v>42</v>
      </c>
      <c r="D144" s="26" t="s">
        <v>2</v>
      </c>
      <c r="E144" s="41">
        <v>0</v>
      </c>
      <c r="F144" s="41">
        <v>1.74</v>
      </c>
      <c r="G144" s="41">
        <f t="shared" si="4"/>
        <v>1.74</v>
      </c>
      <c r="H144" s="24"/>
      <c r="I144" s="24"/>
      <c r="J144" s="24"/>
    </row>
    <row r="145" spans="1:10" ht="14.25">
      <c r="A145" s="20">
        <f t="shared" si="5"/>
        <v>132</v>
      </c>
      <c r="B145" s="25"/>
      <c r="C145" s="6" t="s">
        <v>42</v>
      </c>
      <c r="D145" s="26">
        <v>3</v>
      </c>
      <c r="E145" s="41">
        <v>0</v>
      </c>
      <c r="F145" s="41">
        <v>1.78</v>
      </c>
      <c r="G145" s="41">
        <f t="shared" si="4"/>
        <v>1.78</v>
      </c>
      <c r="H145" s="24"/>
      <c r="I145" s="24"/>
      <c r="J145" s="24"/>
    </row>
    <row r="146" spans="1:10" ht="14.25">
      <c r="A146" s="20">
        <f t="shared" si="5"/>
        <v>133</v>
      </c>
      <c r="B146" s="25"/>
      <c r="C146" s="6" t="s">
        <v>43</v>
      </c>
      <c r="D146" s="26">
        <v>12</v>
      </c>
      <c r="E146" s="41">
        <v>0</v>
      </c>
      <c r="F146" s="41">
        <v>1.53</v>
      </c>
      <c r="G146" s="41">
        <f t="shared" si="4"/>
        <v>1.53</v>
      </c>
      <c r="H146" s="24"/>
      <c r="I146" s="24"/>
      <c r="J146" s="24"/>
    </row>
    <row r="147" spans="1:10" ht="14.25">
      <c r="A147" s="20">
        <f t="shared" si="5"/>
        <v>134</v>
      </c>
      <c r="B147" s="25"/>
      <c r="C147" s="6" t="s">
        <v>43</v>
      </c>
      <c r="D147" s="26">
        <v>14</v>
      </c>
      <c r="E147" s="41">
        <v>0</v>
      </c>
      <c r="F147" s="41">
        <v>1.37</v>
      </c>
      <c r="G147" s="41">
        <f t="shared" si="4"/>
        <v>1.37</v>
      </c>
      <c r="H147" s="24"/>
      <c r="I147" s="24"/>
      <c r="J147" s="24"/>
    </row>
    <row r="148" spans="1:10" ht="14.25">
      <c r="A148" s="20">
        <f t="shared" si="5"/>
        <v>135</v>
      </c>
      <c r="B148" s="25"/>
      <c r="C148" s="6" t="s">
        <v>43</v>
      </c>
      <c r="D148" s="26">
        <v>17</v>
      </c>
      <c r="E148" s="41">
        <v>0</v>
      </c>
      <c r="F148" s="41">
        <v>1.38</v>
      </c>
      <c r="G148" s="41">
        <f t="shared" si="4"/>
        <v>1.38</v>
      </c>
      <c r="H148" s="24"/>
      <c r="I148" s="24"/>
      <c r="J148" s="24"/>
    </row>
    <row r="149" spans="1:10" ht="14.25">
      <c r="A149" s="20">
        <f t="shared" si="5"/>
        <v>136</v>
      </c>
      <c r="B149" s="25" t="s">
        <v>5</v>
      </c>
      <c r="C149" s="6" t="s">
        <v>43</v>
      </c>
      <c r="D149" s="26">
        <v>23</v>
      </c>
      <c r="E149" s="41">
        <v>2.52</v>
      </c>
      <c r="F149" s="41">
        <v>1.32</v>
      </c>
      <c r="G149" s="41">
        <f t="shared" si="4"/>
        <v>3.84</v>
      </c>
      <c r="H149" s="24"/>
      <c r="I149" s="24"/>
      <c r="J149" s="24"/>
    </row>
    <row r="150" spans="1:10" ht="14.25">
      <c r="A150" s="20">
        <f t="shared" si="5"/>
        <v>137</v>
      </c>
      <c r="B150" s="25"/>
      <c r="C150" s="6" t="s">
        <v>43</v>
      </c>
      <c r="D150" s="26">
        <v>25</v>
      </c>
      <c r="E150" s="41">
        <v>0</v>
      </c>
      <c r="F150" s="41">
        <v>1.38</v>
      </c>
      <c r="G150" s="41">
        <f t="shared" si="4"/>
        <v>1.38</v>
      </c>
      <c r="H150" s="24"/>
      <c r="I150" s="24"/>
      <c r="J150" s="24"/>
    </row>
    <row r="151" spans="1:10" ht="14.25">
      <c r="A151" s="20">
        <f t="shared" si="5"/>
        <v>138</v>
      </c>
      <c r="B151" s="25"/>
      <c r="C151" s="6" t="s">
        <v>43</v>
      </c>
      <c r="D151" s="26">
        <v>32</v>
      </c>
      <c r="E151" s="41">
        <v>0</v>
      </c>
      <c r="F151" s="41">
        <v>1.56</v>
      </c>
      <c r="G151" s="41">
        <f t="shared" si="4"/>
        <v>1.56</v>
      </c>
      <c r="H151" s="24"/>
      <c r="I151" s="24"/>
      <c r="J151" s="24"/>
    </row>
    <row r="152" spans="1:10" ht="14.25">
      <c r="A152" s="20">
        <f t="shared" si="5"/>
        <v>139</v>
      </c>
      <c r="B152" s="25"/>
      <c r="C152" s="6" t="s">
        <v>43</v>
      </c>
      <c r="D152" s="26">
        <v>33</v>
      </c>
      <c r="E152" s="41">
        <v>0</v>
      </c>
      <c r="F152" s="41">
        <v>3.41</v>
      </c>
      <c r="G152" s="41">
        <f t="shared" si="4"/>
        <v>3.41</v>
      </c>
      <c r="H152" s="24"/>
      <c r="I152" s="24"/>
      <c r="J152" s="24"/>
    </row>
    <row r="153" spans="1:10" ht="14.25">
      <c r="A153" s="20">
        <f t="shared" si="5"/>
        <v>140</v>
      </c>
      <c r="B153" s="25" t="s">
        <v>5</v>
      </c>
      <c r="C153" s="6" t="s">
        <v>43</v>
      </c>
      <c r="D153" s="26">
        <v>34</v>
      </c>
      <c r="E153" s="41">
        <v>0</v>
      </c>
      <c r="F153" s="41">
        <v>1.51</v>
      </c>
      <c r="G153" s="41">
        <f t="shared" si="4"/>
        <v>1.51</v>
      </c>
      <c r="H153" s="24"/>
      <c r="I153" s="24"/>
      <c r="J153" s="24"/>
    </row>
    <row r="154" spans="1:10" ht="14.25">
      <c r="A154" s="20">
        <f t="shared" si="5"/>
        <v>141</v>
      </c>
      <c r="B154" s="25"/>
      <c r="C154" s="6" t="s">
        <v>43</v>
      </c>
      <c r="D154" s="26">
        <v>38</v>
      </c>
      <c r="E154" s="41">
        <v>0</v>
      </c>
      <c r="F154" s="41">
        <v>1.65</v>
      </c>
      <c r="G154" s="41">
        <f t="shared" si="4"/>
        <v>1.65</v>
      </c>
      <c r="H154" s="24"/>
      <c r="I154" s="24"/>
      <c r="J154" s="24"/>
    </row>
    <row r="155" spans="1:10" ht="14.25">
      <c r="A155" s="20">
        <f t="shared" si="5"/>
        <v>142</v>
      </c>
      <c r="B155" s="25"/>
      <c r="C155" s="6" t="s">
        <v>43</v>
      </c>
      <c r="D155" s="26">
        <v>42</v>
      </c>
      <c r="E155" s="41">
        <v>0</v>
      </c>
      <c r="F155" s="41">
        <v>1.76</v>
      </c>
      <c r="G155" s="41">
        <f t="shared" si="4"/>
        <v>1.76</v>
      </c>
      <c r="H155" s="24"/>
      <c r="I155" s="24"/>
      <c r="J155" s="24"/>
    </row>
    <row r="156" spans="1:10" ht="14.25">
      <c r="A156" s="20">
        <f t="shared" si="5"/>
        <v>143</v>
      </c>
      <c r="B156" s="25"/>
      <c r="C156" s="6" t="s">
        <v>43</v>
      </c>
      <c r="D156" s="26">
        <v>44</v>
      </c>
      <c r="E156" s="41">
        <v>2.52</v>
      </c>
      <c r="F156" s="41">
        <v>1.84</v>
      </c>
      <c r="G156" s="41">
        <f t="shared" si="4"/>
        <v>4.3600000000000003</v>
      </c>
      <c r="H156" s="24"/>
      <c r="I156" s="24"/>
      <c r="J156" s="24"/>
    </row>
    <row r="157" spans="1:10" ht="14.25">
      <c r="A157" s="20">
        <f t="shared" si="5"/>
        <v>144</v>
      </c>
      <c r="B157" s="25" t="s">
        <v>5</v>
      </c>
      <c r="C157" s="6" t="s">
        <v>43</v>
      </c>
      <c r="D157" s="26">
        <v>46</v>
      </c>
      <c r="E157" s="41">
        <v>2.52</v>
      </c>
      <c r="F157" s="41">
        <v>1.68</v>
      </c>
      <c r="G157" s="41">
        <f t="shared" si="4"/>
        <v>4.2</v>
      </c>
      <c r="H157" s="24"/>
      <c r="I157" s="24"/>
      <c r="J157" s="24"/>
    </row>
    <row r="158" spans="1:10" ht="14.25">
      <c r="A158" s="20">
        <f t="shared" si="5"/>
        <v>145</v>
      </c>
      <c r="B158" s="25"/>
      <c r="C158" s="6" t="s">
        <v>43</v>
      </c>
      <c r="D158" s="26">
        <v>48</v>
      </c>
      <c r="E158" s="41">
        <v>2.52</v>
      </c>
      <c r="F158" s="41">
        <v>1.04</v>
      </c>
      <c r="G158" s="41">
        <f t="shared" si="4"/>
        <v>3.56</v>
      </c>
      <c r="H158" s="24"/>
      <c r="I158" s="24"/>
      <c r="J158" s="24"/>
    </row>
    <row r="159" spans="1:10" ht="14.25">
      <c r="A159" s="20">
        <f t="shared" si="5"/>
        <v>146</v>
      </c>
      <c r="B159" s="25" t="s">
        <v>5</v>
      </c>
      <c r="C159" s="6" t="s">
        <v>43</v>
      </c>
      <c r="D159" s="26">
        <v>50</v>
      </c>
      <c r="E159" s="41">
        <v>0</v>
      </c>
      <c r="F159" s="41">
        <v>0</v>
      </c>
      <c r="G159" s="41">
        <v>0</v>
      </c>
      <c r="H159" s="24"/>
      <c r="I159" s="24"/>
      <c r="J159" s="24"/>
    </row>
    <row r="160" spans="1:10" ht="14.25">
      <c r="A160" s="20">
        <f t="shared" si="5"/>
        <v>147</v>
      </c>
      <c r="B160" s="25"/>
      <c r="C160" s="6" t="s">
        <v>43</v>
      </c>
      <c r="D160" s="26">
        <v>52</v>
      </c>
      <c r="E160" s="41">
        <v>2.52</v>
      </c>
      <c r="F160" s="41">
        <v>1.34</v>
      </c>
      <c r="G160" s="41">
        <f t="shared" si="4"/>
        <v>3.8600000000000003</v>
      </c>
      <c r="H160" s="24"/>
      <c r="I160" s="24"/>
      <c r="J160" s="24"/>
    </row>
    <row r="161" spans="1:10" ht="14.25">
      <c r="A161" s="20">
        <f t="shared" si="5"/>
        <v>148</v>
      </c>
      <c r="B161" s="25"/>
      <c r="C161" s="6" t="s">
        <v>43</v>
      </c>
      <c r="D161" s="26">
        <v>53</v>
      </c>
      <c r="E161" s="41">
        <v>0</v>
      </c>
      <c r="F161" s="41">
        <v>0</v>
      </c>
      <c r="G161" s="41">
        <f t="shared" si="4"/>
        <v>0</v>
      </c>
      <c r="H161" s="24"/>
      <c r="I161" s="24"/>
      <c r="J161" s="24"/>
    </row>
    <row r="162" spans="1:10" ht="14.25">
      <c r="A162" s="20">
        <f t="shared" si="5"/>
        <v>149</v>
      </c>
      <c r="B162" s="25"/>
      <c r="C162" s="6" t="s">
        <v>43</v>
      </c>
      <c r="D162" s="26">
        <v>62</v>
      </c>
      <c r="E162" s="41">
        <v>2.52</v>
      </c>
      <c r="F162" s="41">
        <v>1.34</v>
      </c>
      <c r="G162" s="41">
        <f t="shared" si="4"/>
        <v>3.8600000000000003</v>
      </c>
      <c r="H162" s="24"/>
      <c r="I162" s="24"/>
      <c r="J162" s="24"/>
    </row>
    <row r="163" spans="1:10" ht="13.5" customHeight="1">
      <c r="A163" s="20">
        <f t="shared" si="5"/>
        <v>150</v>
      </c>
      <c r="B163" s="25" t="s">
        <v>5</v>
      </c>
      <c r="C163" s="6" t="s">
        <v>43</v>
      </c>
      <c r="D163" s="26">
        <v>63</v>
      </c>
      <c r="E163" s="41">
        <v>0</v>
      </c>
      <c r="F163" s="41">
        <v>3.07</v>
      </c>
      <c r="G163" s="41">
        <f t="shared" si="4"/>
        <v>3.07</v>
      </c>
      <c r="H163" s="24"/>
      <c r="I163" s="24"/>
      <c r="J163" s="24"/>
    </row>
    <row r="164" spans="1:10" ht="14.25">
      <c r="A164" s="20">
        <f t="shared" si="5"/>
        <v>151</v>
      </c>
      <c r="B164" s="25"/>
      <c r="C164" s="6" t="s">
        <v>43</v>
      </c>
      <c r="D164" s="26">
        <v>67</v>
      </c>
      <c r="E164" s="41">
        <v>2.52</v>
      </c>
      <c r="F164" s="41">
        <v>1.34</v>
      </c>
      <c r="G164" s="41">
        <f t="shared" si="4"/>
        <v>3.8600000000000003</v>
      </c>
      <c r="H164" s="24"/>
      <c r="I164" s="24"/>
      <c r="J164" s="24"/>
    </row>
    <row r="165" spans="1:10" ht="14.25">
      <c r="A165" s="20">
        <f t="shared" si="5"/>
        <v>152</v>
      </c>
      <c r="B165" s="25"/>
      <c r="C165" s="6" t="s">
        <v>43</v>
      </c>
      <c r="D165" s="26">
        <v>69</v>
      </c>
      <c r="E165" s="41">
        <v>2.52</v>
      </c>
      <c r="F165" s="41">
        <v>1.34</v>
      </c>
      <c r="G165" s="41">
        <f t="shared" si="4"/>
        <v>3.8600000000000003</v>
      </c>
      <c r="H165" s="24"/>
      <c r="I165" s="24"/>
      <c r="J165" s="24"/>
    </row>
    <row r="166" spans="1:10" ht="14.25">
      <c r="A166" s="20">
        <f t="shared" si="5"/>
        <v>153</v>
      </c>
      <c r="B166" s="25" t="s">
        <v>5</v>
      </c>
      <c r="C166" s="6" t="s">
        <v>44</v>
      </c>
      <c r="D166" s="26">
        <v>5</v>
      </c>
      <c r="E166" s="41">
        <v>0</v>
      </c>
      <c r="F166" s="41">
        <v>0</v>
      </c>
      <c r="G166" s="41">
        <f t="shared" si="4"/>
        <v>0</v>
      </c>
      <c r="H166" s="24"/>
      <c r="I166" s="24"/>
      <c r="J166" s="24"/>
    </row>
    <row r="167" spans="1:10" ht="14.25">
      <c r="A167" s="20">
        <f t="shared" si="5"/>
        <v>154</v>
      </c>
      <c r="B167" s="25" t="s">
        <v>5</v>
      </c>
      <c r="C167" s="6" t="s">
        <v>44</v>
      </c>
      <c r="D167" s="26">
        <v>7</v>
      </c>
      <c r="E167" s="41">
        <v>0</v>
      </c>
      <c r="F167" s="41">
        <v>0</v>
      </c>
      <c r="G167" s="41">
        <f t="shared" si="4"/>
        <v>0</v>
      </c>
      <c r="H167" s="24"/>
      <c r="I167" s="24"/>
      <c r="J167" s="24"/>
    </row>
    <row r="168" spans="1:10" ht="14.25">
      <c r="A168" s="20">
        <f t="shared" si="5"/>
        <v>155</v>
      </c>
      <c r="B168" s="25" t="s">
        <v>5</v>
      </c>
      <c r="C168" s="6" t="s">
        <v>44</v>
      </c>
      <c r="D168" s="26">
        <v>13</v>
      </c>
      <c r="E168" s="41">
        <v>0</v>
      </c>
      <c r="F168" s="41">
        <v>0</v>
      </c>
      <c r="G168" s="41">
        <f t="shared" si="4"/>
        <v>0</v>
      </c>
      <c r="H168" s="24"/>
      <c r="I168" s="24"/>
      <c r="J168" s="24"/>
    </row>
    <row r="169" spans="1:10" ht="14.25">
      <c r="A169" s="20">
        <f t="shared" si="5"/>
        <v>156</v>
      </c>
      <c r="B169" s="25"/>
      <c r="C169" s="6" t="s">
        <v>44</v>
      </c>
      <c r="D169" s="26">
        <v>15</v>
      </c>
      <c r="E169" s="41">
        <v>0</v>
      </c>
      <c r="F169" s="41">
        <v>1.58</v>
      </c>
      <c r="G169" s="41">
        <f t="shared" si="4"/>
        <v>1.58</v>
      </c>
      <c r="H169" s="24"/>
      <c r="I169" s="24"/>
      <c r="J169" s="24"/>
    </row>
    <row r="170" spans="1:10" ht="14.25">
      <c r="A170" s="20">
        <f t="shared" si="5"/>
        <v>157</v>
      </c>
      <c r="B170" s="25"/>
      <c r="C170" s="6" t="s">
        <v>44</v>
      </c>
      <c r="D170" s="26">
        <v>23</v>
      </c>
      <c r="E170" s="41">
        <v>2.52</v>
      </c>
      <c r="F170" s="41">
        <v>1.34</v>
      </c>
      <c r="G170" s="41">
        <f t="shared" si="4"/>
        <v>3.8600000000000003</v>
      </c>
      <c r="H170" s="24"/>
      <c r="I170" s="24"/>
      <c r="J170" s="24"/>
    </row>
    <row r="171" spans="1:10" ht="14.25">
      <c r="A171" s="20">
        <f t="shared" si="5"/>
        <v>158</v>
      </c>
      <c r="B171" s="25"/>
      <c r="C171" s="6" t="s">
        <v>44</v>
      </c>
      <c r="D171" s="26">
        <v>25</v>
      </c>
      <c r="E171" s="41">
        <v>2.52</v>
      </c>
      <c r="F171" s="41">
        <v>1.34</v>
      </c>
      <c r="G171" s="41">
        <f t="shared" si="4"/>
        <v>3.8600000000000003</v>
      </c>
      <c r="H171" s="24"/>
      <c r="I171" s="24"/>
      <c r="J171" s="24"/>
    </row>
    <row r="172" spans="1:10" ht="14.25">
      <c r="A172" s="20">
        <f t="shared" si="5"/>
        <v>159</v>
      </c>
      <c r="B172" s="25"/>
      <c r="C172" s="6" t="s">
        <v>44</v>
      </c>
      <c r="D172" s="26">
        <v>27</v>
      </c>
      <c r="E172" s="41">
        <v>2.52</v>
      </c>
      <c r="F172" s="41">
        <v>1.34</v>
      </c>
      <c r="G172" s="41">
        <f t="shared" si="4"/>
        <v>3.8600000000000003</v>
      </c>
      <c r="H172" s="24"/>
      <c r="I172" s="24"/>
      <c r="J172" s="24"/>
    </row>
    <row r="173" spans="1:10" ht="14.25">
      <c r="A173" s="20">
        <f t="shared" si="5"/>
        <v>160</v>
      </c>
      <c r="B173" s="25"/>
      <c r="C173" s="6" t="s">
        <v>44</v>
      </c>
      <c r="D173" s="26">
        <v>29</v>
      </c>
      <c r="E173" s="41">
        <v>2.52</v>
      </c>
      <c r="F173" s="41">
        <v>1.34</v>
      </c>
      <c r="G173" s="41">
        <f t="shared" si="4"/>
        <v>3.8600000000000003</v>
      </c>
      <c r="H173" s="24"/>
      <c r="I173" s="24"/>
      <c r="J173" s="24"/>
    </row>
    <row r="174" spans="1:10" ht="14.25">
      <c r="A174" s="20">
        <f t="shared" si="5"/>
        <v>161</v>
      </c>
      <c r="B174" s="25"/>
      <c r="C174" s="6" t="s">
        <v>44</v>
      </c>
      <c r="D174" s="26">
        <v>31</v>
      </c>
      <c r="E174" s="41">
        <v>2.52</v>
      </c>
      <c r="F174" s="41">
        <v>4.33</v>
      </c>
      <c r="G174" s="41">
        <f t="shared" si="4"/>
        <v>6.85</v>
      </c>
      <c r="H174" s="24"/>
      <c r="I174" s="24"/>
      <c r="J174" s="24"/>
    </row>
    <row r="175" spans="1:10" ht="14.25">
      <c r="A175" s="20">
        <f t="shared" si="5"/>
        <v>162</v>
      </c>
      <c r="B175" s="25"/>
      <c r="C175" s="6" t="s">
        <v>44</v>
      </c>
      <c r="D175" s="26">
        <v>35</v>
      </c>
      <c r="E175" s="41">
        <v>2.52</v>
      </c>
      <c r="F175" s="41">
        <v>1.34</v>
      </c>
      <c r="G175" s="41">
        <f t="shared" si="4"/>
        <v>3.8600000000000003</v>
      </c>
      <c r="H175" s="24"/>
      <c r="I175" s="24"/>
      <c r="J175" s="24"/>
    </row>
    <row r="176" spans="1:10" ht="14.25">
      <c r="A176" s="20">
        <f t="shared" si="5"/>
        <v>163</v>
      </c>
      <c r="B176" s="25"/>
      <c r="C176" s="6" t="s">
        <v>44</v>
      </c>
      <c r="D176" s="26">
        <v>37</v>
      </c>
      <c r="E176" s="41">
        <v>2.52</v>
      </c>
      <c r="F176" s="41">
        <f>3.94-E176</f>
        <v>1.42</v>
      </c>
      <c r="G176" s="41">
        <f t="shared" si="4"/>
        <v>3.94</v>
      </c>
      <c r="H176" s="24"/>
      <c r="I176" s="24"/>
      <c r="J176" s="24"/>
    </row>
    <row r="177" spans="1:10" ht="12.75" customHeight="1">
      <c r="A177" s="20">
        <f t="shared" si="5"/>
        <v>164</v>
      </c>
      <c r="B177" s="25"/>
      <c r="C177" s="6" t="s">
        <v>44</v>
      </c>
      <c r="D177" s="26">
        <v>39</v>
      </c>
      <c r="E177" s="41">
        <v>0</v>
      </c>
      <c r="F177" s="41">
        <v>1.53</v>
      </c>
      <c r="G177" s="41">
        <f t="shared" si="4"/>
        <v>1.53</v>
      </c>
      <c r="H177" s="24"/>
      <c r="I177" s="24"/>
      <c r="J177" s="24"/>
    </row>
    <row r="178" spans="1:10" ht="14.25">
      <c r="A178" s="20">
        <f t="shared" si="5"/>
        <v>165</v>
      </c>
      <c r="B178" s="25" t="s">
        <v>5</v>
      </c>
      <c r="C178" s="6" t="s">
        <v>44</v>
      </c>
      <c r="D178" s="26">
        <v>41</v>
      </c>
      <c r="E178" s="41">
        <v>2.52</v>
      </c>
      <c r="F178" s="41">
        <v>1.34</v>
      </c>
      <c r="G178" s="41">
        <f t="shared" si="4"/>
        <v>3.8600000000000003</v>
      </c>
      <c r="H178" s="24"/>
      <c r="I178" s="24"/>
      <c r="J178" s="24"/>
    </row>
    <row r="179" spans="1:10" ht="14.25">
      <c r="A179" s="20">
        <f t="shared" si="5"/>
        <v>166</v>
      </c>
      <c r="B179" s="25"/>
      <c r="C179" s="6" t="s">
        <v>44</v>
      </c>
      <c r="D179" s="26">
        <v>43</v>
      </c>
      <c r="E179" s="41">
        <v>0</v>
      </c>
      <c r="F179" s="41">
        <v>1.54</v>
      </c>
      <c r="G179" s="41">
        <f t="shared" si="4"/>
        <v>1.54</v>
      </c>
      <c r="H179" s="24"/>
      <c r="I179" s="24"/>
      <c r="J179" s="24"/>
    </row>
    <row r="180" spans="1:10" ht="14.25">
      <c r="A180" s="20">
        <f t="shared" si="5"/>
        <v>167</v>
      </c>
      <c r="B180" s="25"/>
      <c r="C180" s="6" t="s">
        <v>44</v>
      </c>
      <c r="D180" s="26">
        <v>45</v>
      </c>
      <c r="E180" s="41">
        <v>2.52</v>
      </c>
      <c r="F180" s="41">
        <v>1.34</v>
      </c>
      <c r="G180" s="41">
        <f t="shared" si="4"/>
        <v>3.8600000000000003</v>
      </c>
      <c r="H180" s="24"/>
      <c r="I180" s="24"/>
      <c r="J180" s="24"/>
    </row>
    <row r="181" spans="1:10" ht="14.25">
      <c r="A181" s="20">
        <f t="shared" si="5"/>
        <v>168</v>
      </c>
      <c r="B181" s="25"/>
      <c r="C181" s="6" t="s">
        <v>44</v>
      </c>
      <c r="D181" s="26">
        <v>47</v>
      </c>
      <c r="E181" s="41">
        <v>0</v>
      </c>
      <c r="F181" s="41">
        <v>1.59</v>
      </c>
      <c r="G181" s="41">
        <f t="shared" si="4"/>
        <v>1.59</v>
      </c>
      <c r="H181" s="24"/>
      <c r="I181" s="24"/>
      <c r="J181" s="24"/>
    </row>
    <row r="182" spans="1:10" ht="14.25">
      <c r="A182" s="20">
        <f t="shared" si="5"/>
        <v>169</v>
      </c>
      <c r="B182" s="25"/>
      <c r="C182" s="6" t="s">
        <v>44</v>
      </c>
      <c r="D182" s="26">
        <v>51</v>
      </c>
      <c r="E182" s="41">
        <v>2.52</v>
      </c>
      <c r="F182" s="41">
        <v>1.34</v>
      </c>
      <c r="G182" s="41">
        <f t="shared" si="4"/>
        <v>3.8600000000000003</v>
      </c>
      <c r="H182" s="24"/>
      <c r="I182" s="24"/>
      <c r="J182" s="24"/>
    </row>
    <row r="183" spans="1:10" ht="14.25">
      <c r="A183" s="20">
        <f t="shared" si="5"/>
        <v>170</v>
      </c>
      <c r="B183" s="25"/>
      <c r="C183" s="6" t="s">
        <v>44</v>
      </c>
      <c r="D183" s="26">
        <v>53</v>
      </c>
      <c r="E183" s="41">
        <v>2.52</v>
      </c>
      <c r="F183" s="41">
        <v>3.23</v>
      </c>
      <c r="G183" s="41">
        <f t="shared" si="4"/>
        <v>5.75</v>
      </c>
      <c r="H183" s="24"/>
      <c r="I183" s="24"/>
      <c r="J183" s="24"/>
    </row>
    <row r="184" spans="1:10" ht="16.5" customHeight="1" thickBot="1">
      <c r="A184" s="27">
        <f t="shared" si="5"/>
        <v>171</v>
      </c>
      <c r="B184" s="28"/>
      <c r="C184" s="29" t="s">
        <v>44</v>
      </c>
      <c r="D184" s="30">
        <v>55</v>
      </c>
      <c r="E184" s="44">
        <v>2.52</v>
      </c>
      <c r="F184" s="44">
        <v>3.68</v>
      </c>
      <c r="G184" s="41">
        <f t="shared" si="4"/>
        <v>6.2</v>
      </c>
      <c r="H184" s="31"/>
      <c r="I184" s="31"/>
      <c r="J184" s="31"/>
    </row>
    <row r="185" spans="1:10" ht="16.5" thickBot="1">
      <c r="A185" s="32">
        <f>A184</f>
        <v>171</v>
      </c>
      <c r="B185" s="33"/>
      <c r="C185" s="34" t="s">
        <v>45</v>
      </c>
      <c r="D185" s="35" t="s">
        <v>58</v>
      </c>
      <c r="E185" s="38" t="s">
        <v>58</v>
      </c>
      <c r="F185" s="38" t="s">
        <v>58</v>
      </c>
      <c r="G185" s="38" t="s">
        <v>58</v>
      </c>
      <c r="H185" s="36"/>
      <c r="I185" s="36"/>
      <c r="J185" s="37"/>
    </row>
    <row r="187" spans="1:10">
      <c r="A187" s="155" t="s">
        <v>57</v>
      </c>
      <c r="B187" s="155"/>
      <c r="C187" s="155"/>
    </row>
  </sheetData>
  <mergeCells count="14">
    <mergeCell ref="J7:J10"/>
    <mergeCell ref="E9:E10"/>
    <mergeCell ref="F9:F10"/>
    <mergeCell ref="G9:G10"/>
    <mergeCell ref="E7:G8"/>
    <mergeCell ref="I7:I10"/>
    <mergeCell ref="A187:C187"/>
    <mergeCell ref="A3:G5"/>
    <mergeCell ref="E2:G2"/>
    <mergeCell ref="H7:H10"/>
    <mergeCell ref="A7:A11"/>
    <mergeCell ref="B7:B11"/>
    <mergeCell ref="C7:C11"/>
    <mergeCell ref="D7:D1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tToHeight="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4"/>
  <sheetViews>
    <sheetView workbookViewId="0">
      <selection activeCell="AH16" sqref="AH16"/>
    </sheetView>
  </sheetViews>
  <sheetFormatPr defaultRowHeight="15"/>
  <cols>
    <col min="1" max="1" width="4.85546875" style="45" customWidth="1"/>
    <col min="2" max="2" width="5.85546875" style="45" customWidth="1"/>
    <col min="3" max="3" width="22.7109375" style="45" customWidth="1"/>
    <col min="4" max="4" width="9.140625" style="45"/>
    <col min="5" max="5" width="10.85546875" style="45" hidden="1" customWidth="1"/>
    <col min="6" max="6" width="11" style="45" hidden="1" customWidth="1"/>
    <col min="7" max="7" width="11.140625" style="45" hidden="1" customWidth="1"/>
    <col min="8" max="8" width="9.140625" style="45" hidden="1" customWidth="1"/>
    <col min="9" max="9" width="10.28515625" style="45" hidden="1" customWidth="1"/>
    <col min="10" max="10" width="9.140625" style="45" hidden="1" customWidth="1"/>
    <col min="11" max="11" width="11.5703125" style="45" hidden="1" customWidth="1"/>
    <col min="12" max="13" width="11" style="45" hidden="1" customWidth="1"/>
    <col min="14" max="14" width="10.42578125" style="45" hidden="1" customWidth="1"/>
    <col min="15" max="15" width="11.42578125" style="45" hidden="1" customWidth="1"/>
    <col min="16" max="16" width="10.5703125" style="45" hidden="1" customWidth="1"/>
    <col min="17" max="17" width="10.7109375" style="45" hidden="1" customWidth="1"/>
    <col min="18" max="21" width="9.140625" style="45" hidden="1" customWidth="1"/>
    <col min="22" max="22" width="10.7109375" style="45" hidden="1" customWidth="1"/>
    <col min="23" max="23" width="10" style="46" customWidth="1"/>
    <col min="24" max="24" width="13.42578125" style="46" customWidth="1"/>
    <col min="25" max="25" width="13.5703125" style="46" customWidth="1"/>
    <col min="26" max="26" width="13.42578125" style="46" customWidth="1"/>
    <col min="27" max="27" width="15.28515625" style="47" customWidth="1"/>
    <col min="28" max="28" width="16" style="46" customWidth="1"/>
    <col min="29" max="29" width="19" style="46" hidden="1" customWidth="1"/>
    <col min="30" max="31" width="9.140625" style="45" hidden="1" customWidth="1"/>
    <col min="32" max="32" width="0" style="45" hidden="1" customWidth="1"/>
    <col min="33" max="16384" width="9.140625" style="45"/>
  </cols>
  <sheetData>
    <row r="1" spans="1:38">
      <c r="AA1" s="47" t="s">
        <v>62</v>
      </c>
    </row>
    <row r="2" spans="1:38" ht="41.25" customHeight="1">
      <c r="A2" s="48"/>
      <c r="B2" s="201" t="s">
        <v>63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38" ht="17.25" customHeight="1" thickBot="1">
      <c r="A3" s="202"/>
      <c r="B3" s="202"/>
      <c r="C3" s="202"/>
      <c r="D3" s="20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50"/>
      <c r="Y3" s="50"/>
      <c r="Z3" s="50"/>
      <c r="AA3" s="51"/>
      <c r="AB3" s="50"/>
      <c r="AC3" s="50"/>
    </row>
    <row r="4" spans="1:38" ht="34.5" customHeight="1" thickBot="1">
      <c r="A4" s="203" t="s">
        <v>52</v>
      </c>
      <c r="B4" s="189" t="s">
        <v>64</v>
      </c>
      <c r="C4" s="205" t="s">
        <v>65</v>
      </c>
      <c r="D4" s="207" t="s">
        <v>54</v>
      </c>
      <c r="E4" s="209" t="s">
        <v>66</v>
      </c>
      <c r="F4" s="210"/>
      <c r="G4" s="211"/>
      <c r="H4" s="199" t="s">
        <v>67</v>
      </c>
      <c r="I4" s="53"/>
      <c r="J4" s="200" t="s">
        <v>68</v>
      </c>
      <c r="K4" s="199" t="s">
        <v>69</v>
      </c>
      <c r="L4" s="199" t="s">
        <v>70</v>
      </c>
      <c r="M4" s="52"/>
      <c r="N4" s="195" t="s">
        <v>71</v>
      </c>
      <c r="O4" s="195" t="s">
        <v>72</v>
      </c>
      <c r="P4" s="195" t="s">
        <v>73</v>
      </c>
      <c r="Q4" s="195" t="s">
        <v>74</v>
      </c>
      <c r="R4" s="197" t="s">
        <v>75</v>
      </c>
      <c r="S4" s="191" t="s">
        <v>76</v>
      </c>
      <c r="T4" s="191" t="s">
        <v>77</v>
      </c>
      <c r="U4" s="191" t="s">
        <v>78</v>
      </c>
      <c r="V4" s="193" t="s">
        <v>79</v>
      </c>
      <c r="W4" s="172" t="s">
        <v>80</v>
      </c>
      <c r="X4" s="173"/>
      <c r="Y4" s="174"/>
      <c r="Z4" s="158" t="s">
        <v>46</v>
      </c>
      <c r="AA4" s="178" t="s">
        <v>81</v>
      </c>
      <c r="AB4" s="167" t="s">
        <v>47</v>
      </c>
      <c r="AC4" s="184"/>
    </row>
    <row r="5" spans="1:38" ht="21.75" customHeight="1">
      <c r="A5" s="204"/>
      <c r="B5" s="190"/>
      <c r="C5" s="206"/>
      <c r="D5" s="208"/>
      <c r="E5" s="187" t="s">
        <v>82</v>
      </c>
      <c r="F5" s="187" t="s">
        <v>83</v>
      </c>
      <c r="G5" s="189" t="s">
        <v>84</v>
      </c>
      <c r="H5" s="199"/>
      <c r="I5" s="54"/>
      <c r="J5" s="190"/>
      <c r="K5" s="199"/>
      <c r="L5" s="199"/>
      <c r="M5" s="52"/>
      <c r="N5" s="195"/>
      <c r="O5" s="195"/>
      <c r="P5" s="195"/>
      <c r="Q5" s="195"/>
      <c r="R5" s="198"/>
      <c r="S5" s="192"/>
      <c r="T5" s="192"/>
      <c r="U5" s="192"/>
      <c r="V5" s="194"/>
      <c r="W5" s="175"/>
      <c r="X5" s="176"/>
      <c r="Y5" s="177"/>
      <c r="Z5" s="159"/>
      <c r="AA5" s="179"/>
      <c r="AB5" s="168"/>
      <c r="AC5" s="185"/>
      <c r="AL5" s="45" t="s">
        <v>85</v>
      </c>
    </row>
    <row r="6" spans="1:38" ht="88.5" customHeight="1">
      <c r="A6" s="204"/>
      <c r="B6" s="190"/>
      <c r="C6" s="206"/>
      <c r="D6" s="208"/>
      <c r="E6" s="188"/>
      <c r="F6" s="188"/>
      <c r="G6" s="190"/>
      <c r="H6" s="199"/>
      <c r="I6" s="54"/>
      <c r="J6" s="190"/>
      <c r="K6" s="199"/>
      <c r="L6" s="199"/>
      <c r="M6" s="52"/>
      <c r="N6" s="195"/>
      <c r="O6" s="195"/>
      <c r="P6" s="195"/>
      <c r="Q6" s="195"/>
      <c r="R6" s="198"/>
      <c r="S6" s="192"/>
      <c r="T6" s="192"/>
      <c r="U6" s="192"/>
      <c r="V6" s="194"/>
      <c r="W6" s="170" t="s">
        <v>48</v>
      </c>
      <c r="X6" s="170" t="s">
        <v>49</v>
      </c>
      <c r="Y6" s="171" t="s">
        <v>50</v>
      </c>
      <c r="Z6" s="159"/>
      <c r="AA6" s="179"/>
      <c r="AB6" s="168"/>
      <c r="AC6" s="185"/>
    </row>
    <row r="7" spans="1:38" ht="30" customHeight="1">
      <c r="A7" s="204"/>
      <c r="B7" s="190"/>
      <c r="C7" s="206"/>
      <c r="D7" s="208"/>
      <c r="E7" s="188"/>
      <c r="F7" s="188"/>
      <c r="G7" s="190"/>
      <c r="H7" s="200"/>
      <c r="I7" s="54"/>
      <c r="J7" s="190"/>
      <c r="K7" s="200"/>
      <c r="L7" s="200"/>
      <c r="M7" s="53"/>
      <c r="N7" s="196"/>
      <c r="O7" s="196"/>
      <c r="P7" s="196"/>
      <c r="Q7" s="196"/>
      <c r="R7" s="198"/>
      <c r="S7" s="192"/>
      <c r="T7" s="192"/>
      <c r="U7" s="192"/>
      <c r="V7" s="194"/>
      <c r="W7" s="170"/>
      <c r="X7" s="170"/>
      <c r="Y7" s="171"/>
      <c r="Z7" s="160"/>
      <c r="AA7" s="179"/>
      <c r="AB7" s="169"/>
      <c r="AC7" s="186"/>
    </row>
    <row r="8" spans="1:38" ht="24.75">
      <c r="A8" s="10" t="s">
        <v>58</v>
      </c>
      <c r="B8" s="10" t="s">
        <v>58</v>
      </c>
      <c r="C8" s="10" t="s">
        <v>58</v>
      </c>
      <c r="D8" s="10" t="s">
        <v>58</v>
      </c>
      <c r="E8" s="10" t="s">
        <v>86</v>
      </c>
      <c r="F8" s="10" t="s">
        <v>86</v>
      </c>
      <c r="G8" s="10" t="s">
        <v>86</v>
      </c>
      <c r="H8" s="10" t="s">
        <v>86</v>
      </c>
      <c r="I8" s="10"/>
      <c r="J8" s="10" t="s">
        <v>86</v>
      </c>
      <c r="K8" s="10" t="s">
        <v>86</v>
      </c>
      <c r="L8" s="10" t="s">
        <v>87</v>
      </c>
      <c r="M8" s="10"/>
      <c r="N8" s="10" t="s">
        <v>88</v>
      </c>
      <c r="O8" s="10" t="s">
        <v>88</v>
      </c>
      <c r="P8" s="10" t="s">
        <v>86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51</v>
      </c>
      <c r="X8" s="10" t="s">
        <v>51</v>
      </c>
      <c r="Y8" s="10" t="s">
        <v>51</v>
      </c>
      <c r="Z8" s="10" t="s">
        <v>51</v>
      </c>
      <c r="AA8" s="11" t="s">
        <v>89</v>
      </c>
      <c r="AB8" s="10"/>
      <c r="AC8" s="10"/>
      <c r="AI8" s="45" t="s">
        <v>85</v>
      </c>
    </row>
    <row r="9" spans="1:38" ht="1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/>
      <c r="J9" s="55">
        <v>9</v>
      </c>
      <c r="K9" s="55">
        <v>10</v>
      </c>
      <c r="L9" s="55">
        <v>11</v>
      </c>
      <c r="M9" s="55"/>
      <c r="N9" s="55">
        <v>12</v>
      </c>
      <c r="O9" s="55">
        <v>13</v>
      </c>
      <c r="P9" s="55">
        <v>14</v>
      </c>
      <c r="Q9" s="55">
        <v>15</v>
      </c>
      <c r="R9" s="55">
        <v>16</v>
      </c>
      <c r="S9" s="55">
        <v>17</v>
      </c>
      <c r="T9" s="55">
        <v>18</v>
      </c>
      <c r="U9" s="55">
        <v>19</v>
      </c>
      <c r="V9" s="55">
        <v>20</v>
      </c>
      <c r="W9" s="55">
        <v>5</v>
      </c>
      <c r="X9" s="55">
        <v>6</v>
      </c>
      <c r="Y9" s="55">
        <v>7</v>
      </c>
      <c r="Z9" s="55"/>
      <c r="AA9" s="56">
        <v>8</v>
      </c>
      <c r="AB9" s="55">
        <v>9</v>
      </c>
      <c r="AC9" s="55">
        <v>8</v>
      </c>
    </row>
    <row r="10" spans="1:38" ht="21" thickBot="1">
      <c r="A10" s="57" t="s">
        <v>90</v>
      </c>
      <c r="B10" s="57"/>
      <c r="C10" s="58"/>
      <c r="D10" s="58"/>
      <c r="E10" s="58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61"/>
      <c r="T10" s="61"/>
      <c r="U10" s="61"/>
      <c r="V10" s="61"/>
      <c r="W10" s="62"/>
      <c r="X10" s="62"/>
      <c r="Y10" s="62"/>
      <c r="Z10" s="62"/>
      <c r="AA10" s="63"/>
      <c r="AB10" s="62"/>
      <c r="AC10" s="62"/>
      <c r="AE10" s="64"/>
    </row>
    <row r="11" spans="1:38">
      <c r="A11" s="65"/>
      <c r="B11" s="65"/>
      <c r="C11" s="66" t="s">
        <v>91</v>
      </c>
      <c r="D11" s="67"/>
      <c r="E11" s="68"/>
      <c r="F11" s="68"/>
      <c r="G11" s="69"/>
      <c r="H11" s="70"/>
      <c r="I11" s="70"/>
      <c r="J11" s="70"/>
      <c r="K11" s="70"/>
      <c r="L11" s="69"/>
      <c r="M11" s="69"/>
      <c r="N11" s="69"/>
      <c r="O11" s="69"/>
      <c r="P11" s="69"/>
      <c r="Q11" s="69"/>
      <c r="R11" s="70"/>
      <c r="S11" s="70"/>
      <c r="T11" s="70"/>
      <c r="U11" s="70"/>
      <c r="V11" s="70"/>
      <c r="W11" s="69"/>
      <c r="X11" s="69"/>
      <c r="Y11" s="69"/>
      <c r="Z11" s="69"/>
      <c r="AA11" s="71"/>
      <c r="AB11" s="69"/>
      <c r="AC11" s="69"/>
    </row>
    <row r="12" spans="1:38">
      <c r="A12" s="72">
        <f>A11+1</f>
        <v>1</v>
      </c>
      <c r="B12" s="73"/>
      <c r="C12" s="74" t="s">
        <v>92</v>
      </c>
      <c r="D12" s="75">
        <v>5</v>
      </c>
      <c r="E12" s="76">
        <v>453.6</v>
      </c>
      <c r="F12" s="77">
        <v>402.8</v>
      </c>
      <c r="G12" s="78">
        <v>261</v>
      </c>
      <c r="H12" s="79">
        <v>0</v>
      </c>
      <c r="I12" s="79">
        <f>(G12+0)/4748</f>
        <v>5.4970513900589719E-2</v>
      </c>
      <c r="J12" s="79">
        <v>0</v>
      </c>
      <c r="K12" s="80">
        <v>0</v>
      </c>
      <c r="L12" s="78">
        <v>5.5E-2</v>
      </c>
      <c r="M12" s="81">
        <f>L12-I12</f>
        <v>2.9486099410280797E-5</v>
      </c>
      <c r="N12" s="78">
        <v>621.9</v>
      </c>
      <c r="O12" s="78">
        <v>192.17</v>
      </c>
      <c r="P12" s="78">
        <v>73.73</v>
      </c>
      <c r="Q12" s="78">
        <v>0</v>
      </c>
      <c r="R12" s="79">
        <v>0</v>
      </c>
      <c r="S12" s="79">
        <v>58.1</v>
      </c>
      <c r="T12" s="79">
        <v>111.94</v>
      </c>
      <c r="U12" s="79">
        <v>5.29</v>
      </c>
      <c r="V12" s="79">
        <v>1063</v>
      </c>
      <c r="W12" s="78">
        <v>0</v>
      </c>
      <c r="X12" s="78">
        <v>3.97</v>
      </c>
      <c r="Y12" s="78">
        <f>W12+X12</f>
        <v>3.97</v>
      </c>
      <c r="Z12" s="78"/>
      <c r="AA12" s="82" t="s">
        <v>93</v>
      </c>
      <c r="AB12" s="83" t="s">
        <v>94</v>
      </c>
      <c r="AC12" s="78"/>
    </row>
    <row r="13" spans="1:38">
      <c r="A13" s="72">
        <f t="shared" ref="A13:A71" si="0">A12+1</f>
        <v>2</v>
      </c>
      <c r="B13" s="73"/>
      <c r="C13" s="74" t="s">
        <v>92</v>
      </c>
      <c r="D13" s="75">
        <v>7</v>
      </c>
      <c r="E13" s="76">
        <v>427.1</v>
      </c>
      <c r="F13" s="77">
        <v>380.1</v>
      </c>
      <c r="G13" s="78">
        <v>266</v>
      </c>
      <c r="H13" s="79">
        <v>0</v>
      </c>
      <c r="I13" s="79">
        <f>(G13+0)/4748</f>
        <v>5.602358887952822E-2</v>
      </c>
      <c r="J13" s="79">
        <v>0</v>
      </c>
      <c r="K13" s="80">
        <v>0</v>
      </c>
      <c r="L13" s="78">
        <v>5.6000000000000001E-2</v>
      </c>
      <c r="M13" s="81">
        <f t="shared" ref="M13:M43" si="1">L13-I13</f>
        <v>-2.3588879528219087E-5</v>
      </c>
      <c r="N13" s="78">
        <v>633.80999999999995</v>
      </c>
      <c r="O13" s="78">
        <v>195.85</v>
      </c>
      <c r="P13" s="78">
        <v>74.69</v>
      </c>
      <c r="Q13" s="78">
        <v>0</v>
      </c>
      <c r="R13" s="79">
        <v>0</v>
      </c>
      <c r="S13" s="79">
        <v>59.22</v>
      </c>
      <c r="T13" s="79">
        <v>114.09</v>
      </c>
      <c r="U13" s="79">
        <v>5.39</v>
      </c>
      <c r="V13" s="79">
        <v>1083</v>
      </c>
      <c r="W13" s="78">
        <v>0</v>
      </c>
      <c r="X13" s="78">
        <v>4.29</v>
      </c>
      <c r="Y13" s="78">
        <f t="shared" ref="Y13:Y73" si="2">W13+X13</f>
        <v>4.29</v>
      </c>
      <c r="Z13" s="78"/>
      <c r="AA13" s="82" t="s">
        <v>93</v>
      </c>
      <c r="AB13" s="83" t="s">
        <v>94</v>
      </c>
      <c r="AC13" s="78"/>
    </row>
    <row r="14" spans="1:38">
      <c r="A14" s="72">
        <f>A13+1</f>
        <v>3</v>
      </c>
      <c r="B14" s="73"/>
      <c r="C14" s="74" t="s">
        <v>92</v>
      </c>
      <c r="D14" s="75">
        <v>9</v>
      </c>
      <c r="E14" s="76">
        <v>458.6</v>
      </c>
      <c r="F14" s="77">
        <v>407.4</v>
      </c>
      <c r="G14" s="78">
        <v>165</v>
      </c>
      <c r="H14" s="79">
        <v>0</v>
      </c>
      <c r="I14" s="79">
        <f t="shared" ref="I14:I73" si="3">(G14+0)/4748</f>
        <v>3.4751474304970512E-2</v>
      </c>
      <c r="J14" s="79">
        <v>0</v>
      </c>
      <c r="K14" s="80">
        <v>0</v>
      </c>
      <c r="L14" s="78">
        <v>3.4799999999999998E-2</v>
      </c>
      <c r="M14" s="81">
        <f t="shared" si="1"/>
        <v>4.8525695029486005E-5</v>
      </c>
      <c r="N14" s="78">
        <v>393.16</v>
      </c>
      <c r="O14" s="78">
        <v>121.49</v>
      </c>
      <c r="P14" s="78">
        <v>46.33</v>
      </c>
      <c r="Q14" s="78">
        <v>0</v>
      </c>
      <c r="R14" s="79">
        <v>0</v>
      </c>
      <c r="S14" s="79">
        <v>36.729999999999997</v>
      </c>
      <c r="T14" s="79">
        <v>70.77</v>
      </c>
      <c r="U14" s="79">
        <v>3.34</v>
      </c>
      <c r="V14" s="79">
        <v>672</v>
      </c>
      <c r="W14" s="78">
        <v>0</v>
      </c>
      <c r="X14" s="78">
        <v>2.48</v>
      </c>
      <c r="Y14" s="78">
        <f t="shared" si="2"/>
        <v>2.48</v>
      </c>
      <c r="Z14" s="78"/>
      <c r="AA14" s="82" t="s">
        <v>93</v>
      </c>
      <c r="AB14" s="83" t="s">
        <v>94</v>
      </c>
      <c r="AC14" s="78"/>
    </row>
    <row r="15" spans="1:38" ht="17.25" customHeight="1">
      <c r="A15" s="72">
        <f t="shared" si="0"/>
        <v>4</v>
      </c>
      <c r="B15" s="73"/>
      <c r="C15" s="74" t="s">
        <v>92</v>
      </c>
      <c r="D15" s="75">
        <v>11</v>
      </c>
      <c r="E15" s="76">
        <v>411</v>
      </c>
      <c r="F15" s="77">
        <v>368.3</v>
      </c>
      <c r="G15" s="78">
        <v>357</v>
      </c>
      <c r="H15" s="79">
        <v>0</v>
      </c>
      <c r="I15" s="79">
        <f t="shared" si="3"/>
        <v>7.5189553496208927E-2</v>
      </c>
      <c r="J15" s="79">
        <v>0</v>
      </c>
      <c r="K15" s="80">
        <v>0</v>
      </c>
      <c r="L15" s="78">
        <v>7.5200000000000003E-2</v>
      </c>
      <c r="M15" s="81">
        <f t="shared" si="1"/>
        <v>1.044650379107559E-5</v>
      </c>
      <c r="N15" s="78">
        <v>850.65</v>
      </c>
      <c r="O15" s="78">
        <v>262.85000000000002</v>
      </c>
      <c r="P15" s="78">
        <v>100.25</v>
      </c>
      <c r="Q15" s="78">
        <v>0</v>
      </c>
      <c r="R15" s="79">
        <v>0</v>
      </c>
      <c r="S15" s="79">
        <v>79.47</v>
      </c>
      <c r="T15" s="79">
        <v>153.12</v>
      </c>
      <c r="U15" s="79">
        <v>7.23</v>
      </c>
      <c r="V15" s="79">
        <v>1454</v>
      </c>
      <c r="W15" s="78">
        <v>0</v>
      </c>
      <c r="X15" s="78">
        <v>5.95</v>
      </c>
      <c r="Y15" s="78">
        <f t="shared" si="2"/>
        <v>5.95</v>
      </c>
      <c r="Z15" s="78"/>
      <c r="AA15" s="82" t="s">
        <v>93</v>
      </c>
      <c r="AB15" s="83" t="s">
        <v>94</v>
      </c>
      <c r="AC15" s="78"/>
    </row>
    <row r="16" spans="1:38" ht="15" customHeight="1">
      <c r="A16" s="72">
        <f t="shared" si="0"/>
        <v>5</v>
      </c>
      <c r="B16" s="73"/>
      <c r="C16" s="74" t="s">
        <v>92</v>
      </c>
      <c r="D16" s="75">
        <v>22</v>
      </c>
      <c r="E16" s="76">
        <v>1930.1</v>
      </c>
      <c r="F16" s="77">
        <v>1704.7</v>
      </c>
      <c r="G16" s="78">
        <v>790</v>
      </c>
      <c r="H16" s="79">
        <v>0</v>
      </c>
      <c r="I16" s="79">
        <f t="shared" si="3"/>
        <v>0.16638584667228307</v>
      </c>
      <c r="J16" s="79">
        <v>0</v>
      </c>
      <c r="K16" s="80">
        <v>0</v>
      </c>
      <c r="L16" s="78">
        <v>0.16639999999999999</v>
      </c>
      <c r="M16" s="81">
        <f t="shared" si="1"/>
        <v>1.4153327716925901E-5</v>
      </c>
      <c r="N16" s="78">
        <v>1882.38</v>
      </c>
      <c r="O16" s="78">
        <v>581.66</v>
      </c>
      <c r="P16" s="78">
        <v>221.83</v>
      </c>
      <c r="Q16" s="78">
        <v>0</v>
      </c>
      <c r="R16" s="79">
        <v>0</v>
      </c>
      <c r="S16" s="79">
        <v>175.87</v>
      </c>
      <c r="T16" s="79">
        <v>338.83</v>
      </c>
      <c r="U16" s="79">
        <v>16</v>
      </c>
      <c r="V16" s="79">
        <v>3217</v>
      </c>
      <c r="W16" s="78">
        <v>0</v>
      </c>
      <c r="X16" s="78">
        <v>1.68</v>
      </c>
      <c r="Y16" s="78">
        <f t="shared" si="2"/>
        <v>1.68</v>
      </c>
      <c r="Z16" s="78"/>
      <c r="AA16" s="82" t="s">
        <v>93</v>
      </c>
      <c r="AB16" s="83" t="s">
        <v>94</v>
      </c>
      <c r="AC16" s="78"/>
    </row>
    <row r="17" spans="1:29">
      <c r="A17" s="72">
        <f t="shared" si="0"/>
        <v>6</v>
      </c>
      <c r="B17" s="73"/>
      <c r="C17" s="74" t="s">
        <v>95</v>
      </c>
      <c r="D17" s="75">
        <v>3</v>
      </c>
      <c r="E17" s="76">
        <v>547.79999999999995</v>
      </c>
      <c r="F17" s="77">
        <v>501.8</v>
      </c>
      <c r="G17" s="78">
        <v>391</v>
      </c>
      <c r="H17" s="79">
        <v>0</v>
      </c>
      <c r="I17" s="79">
        <f t="shared" si="3"/>
        <v>8.2350463352990733E-2</v>
      </c>
      <c r="J17" s="79">
        <v>0</v>
      </c>
      <c r="K17" s="80">
        <v>0</v>
      </c>
      <c r="L17" s="78">
        <v>8.2400000000000001E-2</v>
      </c>
      <c r="M17" s="81">
        <f t="shared" si="1"/>
        <v>4.9536647009268409E-5</v>
      </c>
      <c r="N17" s="78">
        <v>931.66</v>
      </c>
      <c r="O17" s="78">
        <v>287.88</v>
      </c>
      <c r="P17" s="78">
        <v>68.069999999999993</v>
      </c>
      <c r="Q17" s="78">
        <v>0</v>
      </c>
      <c r="R17" s="79">
        <v>0</v>
      </c>
      <c r="S17" s="79">
        <v>87.04</v>
      </c>
      <c r="T17" s="79">
        <v>167.7</v>
      </c>
      <c r="U17" s="79">
        <v>7.71</v>
      </c>
      <c r="V17" s="79">
        <v>1550</v>
      </c>
      <c r="W17" s="78">
        <v>0</v>
      </c>
      <c r="X17" s="78">
        <v>4.78</v>
      </c>
      <c r="Y17" s="78">
        <f t="shared" si="2"/>
        <v>4.78</v>
      </c>
      <c r="Z17" s="78"/>
      <c r="AA17" s="82" t="s">
        <v>96</v>
      </c>
      <c r="AB17" s="83" t="s">
        <v>94</v>
      </c>
      <c r="AC17" s="78"/>
    </row>
    <row r="18" spans="1:29">
      <c r="A18" s="72">
        <f t="shared" si="0"/>
        <v>7</v>
      </c>
      <c r="B18" s="73"/>
      <c r="C18" s="74" t="s">
        <v>95</v>
      </c>
      <c r="D18" s="75">
        <v>9</v>
      </c>
      <c r="E18" s="76">
        <v>1812.2</v>
      </c>
      <c r="F18" s="77">
        <v>1578.4</v>
      </c>
      <c r="G18" s="78">
        <v>1885</v>
      </c>
      <c r="H18" s="79">
        <v>250</v>
      </c>
      <c r="I18" s="79">
        <f>(G18+250)/4748</f>
        <v>0.44966301600673969</v>
      </c>
      <c r="J18" s="79">
        <v>14</v>
      </c>
      <c r="K18" s="80">
        <v>0</v>
      </c>
      <c r="L18" s="78">
        <v>0.44969999999999999</v>
      </c>
      <c r="M18" s="81">
        <f t="shared" si="1"/>
        <v>3.6983993260297776E-5</v>
      </c>
      <c r="N18" s="78">
        <v>5087.2</v>
      </c>
      <c r="O18" s="78">
        <v>1571.94</v>
      </c>
      <c r="P18" s="78">
        <v>371.7</v>
      </c>
      <c r="Q18" s="78">
        <v>81.67</v>
      </c>
      <c r="R18" s="79">
        <v>172.9</v>
      </c>
      <c r="S18" s="79">
        <v>475.29</v>
      </c>
      <c r="T18" s="79">
        <v>915.7</v>
      </c>
      <c r="U18" s="79">
        <v>43.38</v>
      </c>
      <c r="V18" s="79">
        <v>8720</v>
      </c>
      <c r="W18" s="78">
        <v>0</v>
      </c>
      <c r="X18" s="78">
        <v>6.22</v>
      </c>
      <c r="Y18" s="78">
        <f t="shared" si="2"/>
        <v>6.22</v>
      </c>
      <c r="Z18" s="78"/>
      <c r="AA18" s="82" t="s">
        <v>96</v>
      </c>
      <c r="AB18" s="83" t="s">
        <v>94</v>
      </c>
      <c r="AC18" s="78"/>
    </row>
    <row r="19" spans="1:29">
      <c r="A19" s="72">
        <f t="shared" si="0"/>
        <v>8</v>
      </c>
      <c r="B19" s="74" t="s">
        <v>5</v>
      </c>
      <c r="C19" s="74" t="s">
        <v>97</v>
      </c>
      <c r="D19" s="75">
        <v>6</v>
      </c>
      <c r="E19" s="76">
        <v>370.7</v>
      </c>
      <c r="F19" s="77">
        <v>370.7</v>
      </c>
      <c r="G19" s="78">
        <v>253</v>
      </c>
      <c r="H19" s="79">
        <v>0</v>
      </c>
      <c r="I19" s="79">
        <f t="shared" si="3"/>
        <v>5.3285593934288118E-2</v>
      </c>
      <c r="J19" s="79">
        <v>0</v>
      </c>
      <c r="K19" s="79">
        <v>0</v>
      </c>
      <c r="L19" s="78">
        <v>5.33E-2</v>
      </c>
      <c r="M19" s="81">
        <f t="shared" si="1"/>
        <v>1.440606571188191E-5</v>
      </c>
      <c r="N19" s="78">
        <v>602.84</v>
      </c>
      <c r="O19" s="78">
        <v>186.28</v>
      </c>
      <c r="P19" s="78">
        <v>44.05</v>
      </c>
      <c r="Q19" s="78">
        <v>0</v>
      </c>
      <c r="R19" s="79">
        <v>0</v>
      </c>
      <c r="S19" s="79">
        <v>56.32</v>
      </c>
      <c r="T19" s="79">
        <v>108.51</v>
      </c>
      <c r="U19" s="79">
        <v>4.99</v>
      </c>
      <c r="V19" s="79">
        <v>1003</v>
      </c>
      <c r="W19" s="78">
        <v>2.52</v>
      </c>
      <c r="X19" s="78">
        <v>0</v>
      </c>
      <c r="Y19" s="78">
        <f t="shared" si="2"/>
        <v>2.52</v>
      </c>
      <c r="Z19" s="78"/>
      <c r="AA19" s="82"/>
      <c r="AB19" s="83"/>
      <c r="AC19" s="78"/>
    </row>
    <row r="20" spans="1:29">
      <c r="A20" s="72">
        <f t="shared" si="0"/>
        <v>9</v>
      </c>
      <c r="B20" s="74" t="s">
        <v>5</v>
      </c>
      <c r="C20" s="74" t="s">
        <v>97</v>
      </c>
      <c r="D20" s="75">
        <v>10</v>
      </c>
      <c r="E20" s="76">
        <v>292.3</v>
      </c>
      <c r="F20" s="77">
        <v>292.3</v>
      </c>
      <c r="G20" s="78">
        <v>253</v>
      </c>
      <c r="H20" s="79">
        <v>0</v>
      </c>
      <c r="I20" s="79">
        <f t="shared" si="3"/>
        <v>5.3285593934288118E-2</v>
      </c>
      <c r="J20" s="79">
        <v>0</v>
      </c>
      <c r="K20" s="79">
        <v>0</v>
      </c>
      <c r="L20" s="78">
        <v>5.33E-2</v>
      </c>
      <c r="M20" s="81">
        <f t="shared" si="1"/>
        <v>1.440606571188191E-5</v>
      </c>
      <c r="N20" s="78">
        <v>602.84</v>
      </c>
      <c r="O20" s="78">
        <v>186.28</v>
      </c>
      <c r="P20" s="78">
        <v>44.05</v>
      </c>
      <c r="Q20" s="78">
        <v>0</v>
      </c>
      <c r="R20" s="79">
        <v>0</v>
      </c>
      <c r="S20" s="79">
        <v>56.32</v>
      </c>
      <c r="T20" s="79">
        <v>108.51</v>
      </c>
      <c r="U20" s="79">
        <v>4.99</v>
      </c>
      <c r="V20" s="79">
        <v>1003</v>
      </c>
      <c r="W20" s="78">
        <v>2.52</v>
      </c>
      <c r="X20" s="78">
        <v>0</v>
      </c>
      <c r="Y20" s="78">
        <f t="shared" si="2"/>
        <v>2.52</v>
      </c>
      <c r="Z20" s="78"/>
      <c r="AA20" s="82"/>
      <c r="AB20" s="83"/>
      <c r="AC20" s="78"/>
    </row>
    <row r="21" spans="1:29">
      <c r="A21" s="72">
        <f t="shared" si="0"/>
        <v>10</v>
      </c>
      <c r="B21" s="74" t="s">
        <v>5</v>
      </c>
      <c r="C21" s="74" t="s">
        <v>98</v>
      </c>
      <c r="D21" s="75">
        <v>21</v>
      </c>
      <c r="E21" s="76"/>
      <c r="F21" s="77"/>
      <c r="G21" s="78"/>
      <c r="H21" s="79"/>
      <c r="I21" s="79"/>
      <c r="J21" s="79"/>
      <c r="K21" s="79"/>
      <c r="L21" s="78"/>
      <c r="M21" s="81"/>
      <c r="N21" s="78"/>
      <c r="O21" s="78"/>
      <c r="P21" s="78"/>
      <c r="Q21" s="78"/>
      <c r="R21" s="79"/>
      <c r="S21" s="79"/>
      <c r="T21" s="79"/>
      <c r="U21" s="79"/>
      <c r="V21" s="79"/>
      <c r="W21" s="78">
        <v>2.52</v>
      </c>
      <c r="X21" s="78">
        <v>0</v>
      </c>
      <c r="Y21" s="78">
        <f t="shared" si="2"/>
        <v>2.52</v>
      </c>
      <c r="Z21" s="78"/>
      <c r="AA21" s="82"/>
      <c r="AB21" s="83"/>
      <c r="AC21" s="78"/>
    </row>
    <row r="22" spans="1:29">
      <c r="A22" s="72">
        <f t="shared" si="0"/>
        <v>11</v>
      </c>
      <c r="B22" s="74" t="s">
        <v>5</v>
      </c>
      <c r="C22" s="74" t="s">
        <v>98</v>
      </c>
      <c r="D22" s="75">
        <v>23</v>
      </c>
      <c r="E22" s="76"/>
      <c r="F22" s="77"/>
      <c r="G22" s="78"/>
      <c r="H22" s="79"/>
      <c r="I22" s="79"/>
      <c r="J22" s="79"/>
      <c r="K22" s="79"/>
      <c r="L22" s="78"/>
      <c r="M22" s="81"/>
      <c r="N22" s="78"/>
      <c r="O22" s="78"/>
      <c r="P22" s="78"/>
      <c r="Q22" s="78"/>
      <c r="R22" s="79"/>
      <c r="S22" s="79"/>
      <c r="T22" s="79"/>
      <c r="U22" s="79"/>
      <c r="V22" s="79"/>
      <c r="W22" s="78">
        <v>2.52</v>
      </c>
      <c r="X22" s="78">
        <v>0</v>
      </c>
      <c r="Y22" s="78">
        <f>W22+X22</f>
        <v>2.52</v>
      </c>
      <c r="Z22" s="78"/>
      <c r="AA22" s="82"/>
      <c r="AB22" s="83"/>
      <c r="AC22" s="78"/>
    </row>
    <row r="23" spans="1:29">
      <c r="A23" s="72">
        <f t="shared" si="0"/>
        <v>12</v>
      </c>
      <c r="B23" s="73"/>
      <c r="C23" s="74" t="s">
        <v>99</v>
      </c>
      <c r="D23" s="75">
        <v>61</v>
      </c>
      <c r="E23" s="76">
        <v>182.6</v>
      </c>
      <c r="F23" s="77">
        <v>182.6</v>
      </c>
      <c r="G23" s="78">
        <v>294</v>
      </c>
      <c r="H23" s="79">
        <v>0</v>
      </c>
      <c r="I23" s="79">
        <f t="shared" si="3"/>
        <v>6.1920808761583825E-2</v>
      </c>
      <c r="J23" s="79">
        <v>0</v>
      </c>
      <c r="K23" s="79">
        <v>0</v>
      </c>
      <c r="L23" s="78">
        <v>6.1899999999999997E-2</v>
      </c>
      <c r="M23" s="81">
        <f t="shared" si="1"/>
        <v>-2.0808761583827884E-5</v>
      </c>
      <c r="N23" s="78">
        <v>700.53</v>
      </c>
      <c r="O23" s="78">
        <v>216.46</v>
      </c>
      <c r="P23" s="78">
        <v>65.28</v>
      </c>
      <c r="Q23" s="78">
        <v>0</v>
      </c>
      <c r="R23" s="79">
        <v>0</v>
      </c>
      <c r="S23" s="79">
        <v>65.45</v>
      </c>
      <c r="T23" s="79">
        <v>126.1</v>
      </c>
      <c r="U23" s="79">
        <v>5.87</v>
      </c>
      <c r="V23" s="79">
        <v>1180</v>
      </c>
      <c r="W23" s="78">
        <v>2.52</v>
      </c>
      <c r="X23" s="78">
        <v>0</v>
      </c>
      <c r="Y23" s="78">
        <f t="shared" si="2"/>
        <v>2.52</v>
      </c>
      <c r="Z23" s="78"/>
      <c r="AA23" s="82"/>
      <c r="AB23" s="83"/>
      <c r="AC23" s="78"/>
    </row>
    <row r="24" spans="1:29">
      <c r="A24" s="72">
        <f t="shared" si="0"/>
        <v>13</v>
      </c>
      <c r="B24" s="73"/>
      <c r="C24" s="74" t="s">
        <v>100</v>
      </c>
      <c r="D24" s="75">
        <v>2</v>
      </c>
      <c r="E24" s="76">
        <v>182.6</v>
      </c>
      <c r="F24" s="77">
        <v>182.6</v>
      </c>
      <c r="G24" s="78">
        <v>294</v>
      </c>
      <c r="H24" s="79">
        <v>0</v>
      </c>
      <c r="I24" s="79">
        <f>(G24+0)/4748</f>
        <v>6.1920808761583825E-2</v>
      </c>
      <c r="J24" s="79">
        <v>0</v>
      </c>
      <c r="K24" s="79">
        <v>0</v>
      </c>
      <c r="L24" s="78">
        <v>6.1899999999999997E-2</v>
      </c>
      <c r="M24" s="81">
        <f>L24-I24</f>
        <v>-2.0808761583827884E-5</v>
      </c>
      <c r="N24" s="78">
        <v>700.53</v>
      </c>
      <c r="O24" s="78">
        <v>216.46</v>
      </c>
      <c r="P24" s="78">
        <v>65.28</v>
      </c>
      <c r="Q24" s="78">
        <v>0</v>
      </c>
      <c r="R24" s="79">
        <v>0</v>
      </c>
      <c r="S24" s="79">
        <v>65.45</v>
      </c>
      <c r="T24" s="79">
        <v>126.1</v>
      </c>
      <c r="U24" s="79">
        <v>5.87</v>
      </c>
      <c r="V24" s="79">
        <v>1180</v>
      </c>
      <c r="W24" s="78">
        <v>2.52</v>
      </c>
      <c r="X24" s="78">
        <v>0</v>
      </c>
      <c r="Y24" s="78">
        <f>W24+X24</f>
        <v>2.52</v>
      </c>
      <c r="Z24" s="78"/>
      <c r="AA24" s="82"/>
      <c r="AB24" s="83"/>
      <c r="AC24" s="78"/>
    </row>
    <row r="25" spans="1:29">
      <c r="A25" s="72">
        <f t="shared" si="0"/>
        <v>14</v>
      </c>
      <c r="B25" s="73"/>
      <c r="C25" s="74" t="s">
        <v>100</v>
      </c>
      <c r="D25" s="75">
        <v>3</v>
      </c>
      <c r="E25" s="76"/>
      <c r="F25" s="77"/>
      <c r="G25" s="78"/>
      <c r="H25" s="79"/>
      <c r="I25" s="79"/>
      <c r="J25" s="79"/>
      <c r="K25" s="79"/>
      <c r="L25" s="78"/>
      <c r="M25" s="81"/>
      <c r="N25" s="78"/>
      <c r="O25" s="78"/>
      <c r="P25" s="78"/>
      <c r="Q25" s="78"/>
      <c r="R25" s="79"/>
      <c r="S25" s="79"/>
      <c r="T25" s="79"/>
      <c r="U25" s="79"/>
      <c r="V25" s="79"/>
      <c r="W25" s="78">
        <v>2.52</v>
      </c>
      <c r="X25" s="78">
        <v>0</v>
      </c>
      <c r="Y25" s="78">
        <f>W25+X25</f>
        <v>2.52</v>
      </c>
      <c r="Z25" s="78"/>
      <c r="AA25" s="82"/>
      <c r="AB25" s="83"/>
      <c r="AC25" s="78"/>
    </row>
    <row r="26" spans="1:29">
      <c r="A26" s="72">
        <f t="shared" si="0"/>
        <v>15</v>
      </c>
      <c r="B26" s="73"/>
      <c r="C26" s="74" t="s">
        <v>101</v>
      </c>
      <c r="D26" s="75">
        <v>44</v>
      </c>
      <c r="E26" s="76">
        <v>2854.4</v>
      </c>
      <c r="F26" s="77">
        <v>2601.8000000000002</v>
      </c>
      <c r="G26" s="78">
        <v>1042</v>
      </c>
      <c r="H26" s="79">
        <v>252</v>
      </c>
      <c r="I26" s="79">
        <f>(G26+252)/4748</f>
        <v>0.27253580454928389</v>
      </c>
      <c r="J26" s="79">
        <v>21</v>
      </c>
      <c r="K26" s="80">
        <v>0</v>
      </c>
      <c r="L26" s="78">
        <v>0.27250000000000002</v>
      </c>
      <c r="M26" s="81">
        <f>L26-I26</f>
        <v>-3.5804549283868781E-5</v>
      </c>
      <c r="N26" s="78">
        <v>3083.29</v>
      </c>
      <c r="O26" s="78">
        <v>952.74</v>
      </c>
      <c r="P26" s="78">
        <v>225.28</v>
      </c>
      <c r="Q26" s="78">
        <v>106.5</v>
      </c>
      <c r="R26" s="79">
        <v>222.93</v>
      </c>
      <c r="S26" s="79">
        <v>288.07</v>
      </c>
      <c r="T26" s="79">
        <v>554.99</v>
      </c>
      <c r="U26" s="79">
        <v>27.17</v>
      </c>
      <c r="V26" s="79">
        <v>5461</v>
      </c>
      <c r="W26" s="78">
        <v>2.52</v>
      </c>
      <c r="X26" s="78">
        <v>0</v>
      </c>
      <c r="Y26" s="78">
        <f>W26+X26</f>
        <v>2.52</v>
      </c>
      <c r="Z26" s="78"/>
      <c r="AA26" s="82"/>
      <c r="AB26" s="83"/>
      <c r="AC26" s="78"/>
    </row>
    <row r="27" spans="1:29">
      <c r="A27" s="72">
        <f t="shared" si="0"/>
        <v>16</v>
      </c>
      <c r="B27" s="73"/>
      <c r="C27" s="74" t="s">
        <v>101</v>
      </c>
      <c r="D27" s="75">
        <v>48</v>
      </c>
      <c r="E27" s="76">
        <v>2854.4</v>
      </c>
      <c r="F27" s="77">
        <v>2601.8000000000002</v>
      </c>
      <c r="G27" s="78">
        <v>1042</v>
      </c>
      <c r="H27" s="79">
        <v>252</v>
      </c>
      <c r="I27" s="79">
        <f>(G27+252)/4748</f>
        <v>0.27253580454928389</v>
      </c>
      <c r="J27" s="79">
        <v>21</v>
      </c>
      <c r="K27" s="80">
        <v>0</v>
      </c>
      <c r="L27" s="78">
        <v>0.27250000000000002</v>
      </c>
      <c r="M27" s="81">
        <f>L27-I27</f>
        <v>-3.5804549283868781E-5</v>
      </c>
      <c r="N27" s="78">
        <v>3083.29</v>
      </c>
      <c r="O27" s="78">
        <v>952.74</v>
      </c>
      <c r="P27" s="78">
        <v>225.28</v>
      </c>
      <c r="Q27" s="78">
        <v>106.5</v>
      </c>
      <c r="R27" s="79">
        <v>222.93</v>
      </c>
      <c r="S27" s="79">
        <v>288.07</v>
      </c>
      <c r="T27" s="79">
        <v>554.99</v>
      </c>
      <c r="U27" s="79">
        <v>27.17</v>
      </c>
      <c r="V27" s="79">
        <v>5461</v>
      </c>
      <c r="W27" s="78">
        <v>2.52</v>
      </c>
      <c r="X27" s="78">
        <v>0</v>
      </c>
      <c r="Y27" s="78">
        <f>W27+X27</f>
        <v>2.52</v>
      </c>
      <c r="Z27" s="78"/>
      <c r="AA27" s="82"/>
      <c r="AB27" s="83"/>
      <c r="AC27" s="78"/>
    </row>
    <row r="28" spans="1:29">
      <c r="A28" s="72">
        <f t="shared" si="0"/>
        <v>17</v>
      </c>
      <c r="B28" s="73"/>
      <c r="C28" s="74" t="s">
        <v>101</v>
      </c>
      <c r="D28" s="75" t="s">
        <v>102</v>
      </c>
      <c r="E28" s="76">
        <v>2854.4</v>
      </c>
      <c r="F28" s="77">
        <v>2601.8000000000002</v>
      </c>
      <c r="G28" s="78">
        <v>1042</v>
      </c>
      <c r="H28" s="79">
        <v>252</v>
      </c>
      <c r="I28" s="79">
        <f>(G28+252)/4748</f>
        <v>0.27253580454928389</v>
      </c>
      <c r="J28" s="79">
        <v>21</v>
      </c>
      <c r="K28" s="80">
        <v>0</v>
      </c>
      <c r="L28" s="78">
        <v>0.27250000000000002</v>
      </c>
      <c r="M28" s="81">
        <f>L28-I28</f>
        <v>-3.5804549283868781E-5</v>
      </c>
      <c r="N28" s="78">
        <v>3083.29</v>
      </c>
      <c r="O28" s="78">
        <v>952.74</v>
      </c>
      <c r="P28" s="78">
        <v>225.28</v>
      </c>
      <c r="Q28" s="78">
        <v>106.5</v>
      </c>
      <c r="R28" s="79">
        <v>222.93</v>
      </c>
      <c r="S28" s="79">
        <v>288.07</v>
      </c>
      <c r="T28" s="79">
        <v>554.99</v>
      </c>
      <c r="U28" s="79">
        <v>27.17</v>
      </c>
      <c r="V28" s="79">
        <v>5461</v>
      </c>
      <c r="W28" s="78">
        <v>0</v>
      </c>
      <c r="X28" s="78">
        <v>1.34</v>
      </c>
      <c r="Y28" s="78">
        <f>W28+X28</f>
        <v>1.34</v>
      </c>
      <c r="Z28" s="78">
        <v>0.38</v>
      </c>
      <c r="AA28" s="82" t="s">
        <v>103</v>
      </c>
      <c r="AB28" s="83" t="s">
        <v>94</v>
      </c>
      <c r="AC28" s="78"/>
    </row>
    <row r="29" spans="1:29">
      <c r="A29" s="72">
        <f t="shared" si="0"/>
        <v>18</v>
      </c>
      <c r="B29" s="73"/>
      <c r="C29" s="74" t="s">
        <v>101</v>
      </c>
      <c r="D29" s="75">
        <v>80</v>
      </c>
      <c r="E29" s="76">
        <v>2854.4</v>
      </c>
      <c r="F29" s="77">
        <v>2601.8000000000002</v>
      </c>
      <c r="G29" s="78">
        <v>1042</v>
      </c>
      <c r="H29" s="79">
        <v>252</v>
      </c>
      <c r="I29" s="79">
        <f>(G29+252)/4748</f>
        <v>0.27253580454928389</v>
      </c>
      <c r="J29" s="79">
        <v>21</v>
      </c>
      <c r="K29" s="80">
        <v>0</v>
      </c>
      <c r="L29" s="78">
        <v>0.27250000000000002</v>
      </c>
      <c r="M29" s="81">
        <f t="shared" si="1"/>
        <v>-3.5804549283868781E-5</v>
      </c>
      <c r="N29" s="78">
        <v>3083.29</v>
      </c>
      <c r="O29" s="78">
        <v>952.74</v>
      </c>
      <c r="P29" s="78">
        <v>225.28</v>
      </c>
      <c r="Q29" s="78">
        <v>106.5</v>
      </c>
      <c r="R29" s="79">
        <v>222.93</v>
      </c>
      <c r="S29" s="79">
        <v>288.07</v>
      </c>
      <c r="T29" s="79">
        <v>554.99</v>
      </c>
      <c r="U29" s="79">
        <v>27.17</v>
      </c>
      <c r="V29" s="79">
        <v>5461</v>
      </c>
      <c r="W29" s="78">
        <v>0</v>
      </c>
      <c r="X29" s="78">
        <v>3.16</v>
      </c>
      <c r="Y29" s="78">
        <f t="shared" si="2"/>
        <v>3.16</v>
      </c>
      <c r="Z29" s="78">
        <v>0.26</v>
      </c>
      <c r="AA29" s="82" t="s">
        <v>103</v>
      </c>
      <c r="AB29" s="83" t="s">
        <v>94</v>
      </c>
      <c r="AC29" s="78"/>
    </row>
    <row r="30" spans="1:29">
      <c r="A30" s="72">
        <f t="shared" si="0"/>
        <v>19</v>
      </c>
      <c r="B30" s="73"/>
      <c r="C30" s="74" t="s">
        <v>101</v>
      </c>
      <c r="D30" s="75">
        <v>82</v>
      </c>
      <c r="E30" s="76">
        <v>2856.9</v>
      </c>
      <c r="F30" s="77">
        <v>2569.5</v>
      </c>
      <c r="G30" s="78">
        <v>1044</v>
      </c>
      <c r="H30" s="79">
        <v>350</v>
      </c>
      <c r="I30" s="79">
        <f>(G30+350)/4748</f>
        <v>0.2935973041280539</v>
      </c>
      <c r="J30" s="79">
        <v>21</v>
      </c>
      <c r="K30" s="80">
        <v>0</v>
      </c>
      <c r="L30" s="78">
        <v>0.29360000000000003</v>
      </c>
      <c r="M30" s="81">
        <f t="shared" si="1"/>
        <v>2.6958719461234182E-6</v>
      </c>
      <c r="N30" s="78">
        <v>3321.57</v>
      </c>
      <c r="O30" s="78">
        <v>1026.3699999999999</v>
      </c>
      <c r="P30" s="78">
        <v>242.69</v>
      </c>
      <c r="Q30" s="78">
        <v>139.16999999999999</v>
      </c>
      <c r="R30" s="79">
        <v>297.27</v>
      </c>
      <c r="S30" s="79">
        <v>310.33</v>
      </c>
      <c r="T30" s="79">
        <v>569.98</v>
      </c>
      <c r="U30" s="79">
        <v>29.54</v>
      </c>
      <c r="V30" s="79">
        <v>5937</v>
      </c>
      <c r="W30" s="78">
        <v>0</v>
      </c>
      <c r="X30" s="78">
        <v>3.48</v>
      </c>
      <c r="Y30" s="78">
        <f t="shared" si="2"/>
        <v>3.48</v>
      </c>
      <c r="Z30" s="78">
        <v>0.26</v>
      </c>
      <c r="AA30" s="82" t="s">
        <v>103</v>
      </c>
      <c r="AB30" s="83" t="s">
        <v>94</v>
      </c>
      <c r="AC30" s="78"/>
    </row>
    <row r="31" spans="1:29">
      <c r="A31" s="72">
        <f t="shared" si="0"/>
        <v>20</v>
      </c>
      <c r="B31" s="73"/>
      <c r="C31" s="74" t="s">
        <v>101</v>
      </c>
      <c r="D31" s="75">
        <v>84</v>
      </c>
      <c r="E31" s="76">
        <v>1213.9000000000001</v>
      </c>
      <c r="F31" s="77">
        <v>1076.5</v>
      </c>
      <c r="G31" s="78">
        <v>1020</v>
      </c>
      <c r="H31" s="79">
        <v>200</v>
      </c>
      <c r="I31" s="79">
        <f>(G31+200)/4748</f>
        <v>0.25695029486099408</v>
      </c>
      <c r="J31" s="79">
        <v>21</v>
      </c>
      <c r="K31" s="80">
        <v>0</v>
      </c>
      <c r="L31" s="78">
        <v>0.25700000000000001</v>
      </c>
      <c r="M31" s="81">
        <f t="shared" si="1"/>
        <v>4.9705139005928878E-5</v>
      </c>
      <c r="N31" s="78">
        <v>2906.97</v>
      </c>
      <c r="O31" s="78">
        <v>898.25</v>
      </c>
      <c r="P31" s="78">
        <v>212.4</v>
      </c>
      <c r="Q31" s="78">
        <v>89.17</v>
      </c>
      <c r="R31" s="79">
        <v>151.66999999999999</v>
      </c>
      <c r="S31" s="79">
        <v>271.58999999999997</v>
      </c>
      <c r="T31" s="79">
        <v>523.25</v>
      </c>
      <c r="U31" s="79">
        <v>25.27</v>
      </c>
      <c r="V31" s="79">
        <v>5079</v>
      </c>
      <c r="W31" s="78">
        <v>0</v>
      </c>
      <c r="X31" s="78">
        <v>5.28</v>
      </c>
      <c r="Y31" s="78">
        <f t="shared" si="2"/>
        <v>5.28</v>
      </c>
      <c r="Z31" s="78"/>
      <c r="AA31" s="82" t="s">
        <v>103</v>
      </c>
      <c r="AB31" s="83" t="s">
        <v>94</v>
      </c>
      <c r="AC31" s="78"/>
    </row>
    <row r="32" spans="1:29">
      <c r="A32" s="72">
        <f t="shared" si="0"/>
        <v>21</v>
      </c>
      <c r="B32" s="73"/>
      <c r="C32" s="74" t="s">
        <v>101</v>
      </c>
      <c r="D32" s="75" t="s">
        <v>104</v>
      </c>
      <c r="E32" s="76">
        <v>1863.4</v>
      </c>
      <c r="F32" s="77">
        <v>1715.9</v>
      </c>
      <c r="G32" s="78">
        <v>985</v>
      </c>
      <c r="H32" s="79">
        <v>200</v>
      </c>
      <c r="I32" s="79">
        <f>(G32+200)/4748</f>
        <v>0.2495787700084246</v>
      </c>
      <c r="J32" s="79">
        <v>14</v>
      </c>
      <c r="K32" s="80">
        <v>0</v>
      </c>
      <c r="L32" s="78">
        <v>0.24959999999999999</v>
      </c>
      <c r="M32" s="81">
        <f t="shared" si="1"/>
        <v>2.1229991575388851E-5</v>
      </c>
      <c r="N32" s="78">
        <v>2823.57</v>
      </c>
      <c r="O32" s="78">
        <v>872.48</v>
      </c>
      <c r="P32" s="78">
        <v>206.3</v>
      </c>
      <c r="Q32" s="78">
        <v>81.67</v>
      </c>
      <c r="R32" s="79">
        <v>172.9</v>
      </c>
      <c r="S32" s="79">
        <v>263.8</v>
      </c>
      <c r="T32" s="79">
        <v>508.24</v>
      </c>
      <c r="U32" s="79">
        <v>24.64</v>
      </c>
      <c r="V32" s="79">
        <v>4954</v>
      </c>
      <c r="W32" s="78">
        <v>0</v>
      </c>
      <c r="X32" s="78">
        <v>3.65</v>
      </c>
      <c r="Y32" s="78">
        <f t="shared" si="2"/>
        <v>3.65</v>
      </c>
      <c r="Z32" s="78"/>
      <c r="AA32" s="82" t="s">
        <v>103</v>
      </c>
      <c r="AB32" s="83" t="s">
        <v>94</v>
      </c>
      <c r="AC32" s="78"/>
    </row>
    <row r="33" spans="1:29">
      <c r="A33" s="72">
        <f t="shared" si="0"/>
        <v>22</v>
      </c>
      <c r="B33" s="73"/>
      <c r="C33" s="74" t="s">
        <v>101</v>
      </c>
      <c r="D33" s="75" t="s">
        <v>105</v>
      </c>
      <c r="E33" s="76">
        <v>1890.2</v>
      </c>
      <c r="F33" s="77">
        <v>1752.7</v>
      </c>
      <c r="G33" s="78">
        <v>735</v>
      </c>
      <c r="H33" s="79">
        <v>200</v>
      </c>
      <c r="I33" s="79">
        <f>(G33+200)/4748</f>
        <v>0.19692502106149959</v>
      </c>
      <c r="J33" s="79">
        <v>14</v>
      </c>
      <c r="K33" s="80">
        <v>0</v>
      </c>
      <c r="L33" s="78">
        <v>0.19689999999999999</v>
      </c>
      <c r="M33" s="81">
        <f t="shared" si="1"/>
        <v>-2.5021061499597153E-5</v>
      </c>
      <c r="N33" s="78">
        <v>2227.88</v>
      </c>
      <c r="O33" s="78">
        <v>688.42</v>
      </c>
      <c r="P33" s="78">
        <v>162.78</v>
      </c>
      <c r="Q33" s="78">
        <v>81.67</v>
      </c>
      <c r="R33" s="79">
        <v>172.9</v>
      </c>
      <c r="S33" s="79">
        <v>208.15</v>
      </c>
      <c r="T33" s="79">
        <v>401.02</v>
      </c>
      <c r="U33" s="79">
        <v>19.71</v>
      </c>
      <c r="V33" s="79">
        <v>3963</v>
      </c>
      <c r="W33" s="78">
        <v>0</v>
      </c>
      <c r="X33" s="78">
        <v>3.4</v>
      </c>
      <c r="Y33" s="78">
        <f t="shared" si="2"/>
        <v>3.4</v>
      </c>
      <c r="Z33" s="78"/>
      <c r="AA33" s="82" t="s">
        <v>103</v>
      </c>
      <c r="AB33" s="83" t="s">
        <v>94</v>
      </c>
      <c r="AC33" s="78"/>
    </row>
    <row r="34" spans="1:29">
      <c r="A34" s="72">
        <f t="shared" si="0"/>
        <v>23</v>
      </c>
      <c r="B34" s="73"/>
      <c r="C34" s="74" t="s">
        <v>101</v>
      </c>
      <c r="D34" s="75" t="s">
        <v>106</v>
      </c>
      <c r="E34" s="76">
        <v>1895.1</v>
      </c>
      <c r="F34" s="77">
        <v>1747.6</v>
      </c>
      <c r="G34" s="78">
        <v>735</v>
      </c>
      <c r="H34" s="79">
        <v>200</v>
      </c>
      <c r="I34" s="79">
        <f>(G34+200)/4748</f>
        <v>0.19692502106149959</v>
      </c>
      <c r="J34" s="79">
        <v>14</v>
      </c>
      <c r="K34" s="80">
        <v>0</v>
      </c>
      <c r="L34" s="78">
        <v>0.19689999999999999</v>
      </c>
      <c r="M34" s="81">
        <f t="shared" si="1"/>
        <v>-2.5021061499597153E-5</v>
      </c>
      <c r="N34" s="78">
        <v>2227.88</v>
      </c>
      <c r="O34" s="78">
        <v>688.42</v>
      </c>
      <c r="P34" s="78">
        <v>162.78</v>
      </c>
      <c r="Q34" s="78">
        <v>81.67</v>
      </c>
      <c r="R34" s="79">
        <v>172.9</v>
      </c>
      <c r="S34" s="79">
        <v>208.15</v>
      </c>
      <c r="T34" s="79">
        <v>401.02</v>
      </c>
      <c r="U34" s="79">
        <v>19.71</v>
      </c>
      <c r="V34" s="79">
        <v>3963</v>
      </c>
      <c r="W34" s="78">
        <v>0</v>
      </c>
      <c r="X34" s="78">
        <v>3.41</v>
      </c>
      <c r="Y34" s="78">
        <f t="shared" si="2"/>
        <v>3.41</v>
      </c>
      <c r="Z34" s="78"/>
      <c r="AA34" s="82" t="s">
        <v>103</v>
      </c>
      <c r="AB34" s="83" t="s">
        <v>94</v>
      </c>
      <c r="AC34" s="78"/>
    </row>
    <row r="35" spans="1:29">
      <c r="A35" s="72">
        <f t="shared" si="0"/>
        <v>24</v>
      </c>
      <c r="B35" s="73"/>
      <c r="C35" s="74" t="s">
        <v>107</v>
      </c>
      <c r="D35" s="75">
        <v>29</v>
      </c>
      <c r="E35" s="76"/>
      <c r="F35" s="77"/>
      <c r="G35" s="78"/>
      <c r="H35" s="79"/>
      <c r="I35" s="79"/>
      <c r="J35" s="79"/>
      <c r="K35" s="80"/>
      <c r="L35" s="78"/>
      <c r="M35" s="81"/>
      <c r="N35" s="78"/>
      <c r="O35" s="78"/>
      <c r="P35" s="78"/>
      <c r="Q35" s="78"/>
      <c r="R35" s="79"/>
      <c r="S35" s="79"/>
      <c r="T35" s="79"/>
      <c r="U35" s="79"/>
      <c r="V35" s="79"/>
      <c r="W35" s="78">
        <v>2.52</v>
      </c>
      <c r="X35" s="78">
        <v>0</v>
      </c>
      <c r="Y35" s="78">
        <f t="shared" si="2"/>
        <v>2.52</v>
      </c>
      <c r="Z35" s="78"/>
      <c r="AA35" s="82"/>
      <c r="AB35" s="83"/>
      <c r="AC35" s="78"/>
    </row>
    <row r="36" spans="1:29">
      <c r="A36" s="72">
        <f t="shared" si="0"/>
        <v>25</v>
      </c>
      <c r="B36" s="73"/>
      <c r="C36" s="74" t="s">
        <v>108</v>
      </c>
      <c r="D36" s="75">
        <v>18</v>
      </c>
      <c r="E36" s="76">
        <v>566.5</v>
      </c>
      <c r="F36" s="77">
        <v>504.5</v>
      </c>
      <c r="G36" s="78">
        <v>117</v>
      </c>
      <c r="H36" s="79">
        <v>45</v>
      </c>
      <c r="I36" s="79">
        <f>(G36+45)/4748</f>
        <v>3.4119629317607411E-2</v>
      </c>
      <c r="J36" s="79">
        <v>7</v>
      </c>
      <c r="K36" s="80">
        <v>0</v>
      </c>
      <c r="L36" s="78">
        <v>3.4099999999999998E-2</v>
      </c>
      <c r="M36" s="81">
        <f t="shared" si="1"/>
        <v>-1.9629317607412766E-5</v>
      </c>
      <c r="N36" s="78">
        <v>386.01</v>
      </c>
      <c r="O36" s="78">
        <v>119.28</v>
      </c>
      <c r="P36" s="78">
        <v>28.2</v>
      </c>
      <c r="Q36" s="78">
        <v>22.5</v>
      </c>
      <c r="R36" s="79">
        <v>44.74</v>
      </c>
      <c r="S36" s="79">
        <v>36.06</v>
      </c>
      <c r="T36" s="79">
        <v>69.48</v>
      </c>
      <c r="U36" s="79">
        <v>3.53</v>
      </c>
      <c r="V36" s="79">
        <v>710</v>
      </c>
      <c r="W36" s="78">
        <v>0</v>
      </c>
      <c r="X36" s="78">
        <v>2.08</v>
      </c>
      <c r="Y36" s="78">
        <f t="shared" si="2"/>
        <v>2.08</v>
      </c>
      <c r="Z36" s="78"/>
      <c r="AA36" s="82" t="s">
        <v>109</v>
      </c>
      <c r="AB36" s="83" t="s">
        <v>94</v>
      </c>
      <c r="AC36" s="78"/>
    </row>
    <row r="37" spans="1:29">
      <c r="A37" s="72">
        <f t="shared" si="0"/>
        <v>26</v>
      </c>
      <c r="B37" s="73"/>
      <c r="C37" s="74" t="s">
        <v>110</v>
      </c>
      <c r="D37" s="75">
        <v>1</v>
      </c>
      <c r="E37" s="76">
        <v>413.4</v>
      </c>
      <c r="F37" s="77">
        <v>373.4</v>
      </c>
      <c r="G37" s="78">
        <v>481.5</v>
      </c>
      <c r="H37" s="79">
        <v>0</v>
      </c>
      <c r="I37" s="79">
        <f t="shared" si="3"/>
        <v>0.1014111204717776</v>
      </c>
      <c r="J37" s="79">
        <v>0</v>
      </c>
      <c r="K37" s="80">
        <v>0</v>
      </c>
      <c r="L37" s="78">
        <v>0.1014</v>
      </c>
      <c r="M37" s="81">
        <f t="shared" si="1"/>
        <v>-1.1120471777592567E-5</v>
      </c>
      <c r="N37" s="78">
        <v>1147.3</v>
      </c>
      <c r="O37" s="78">
        <v>354.52</v>
      </c>
      <c r="P37" s="78">
        <v>83.83</v>
      </c>
      <c r="Q37" s="78">
        <v>0</v>
      </c>
      <c r="R37" s="79">
        <v>0</v>
      </c>
      <c r="S37" s="79">
        <v>107.19</v>
      </c>
      <c r="T37" s="79">
        <v>206.51</v>
      </c>
      <c r="U37" s="79">
        <v>9.5</v>
      </c>
      <c r="V37" s="79">
        <v>1909</v>
      </c>
      <c r="W37" s="78">
        <v>0</v>
      </c>
      <c r="X37" s="78">
        <v>5.76</v>
      </c>
      <c r="Y37" s="78">
        <f t="shared" si="2"/>
        <v>5.76</v>
      </c>
      <c r="Z37" s="78"/>
      <c r="AA37" s="82" t="s">
        <v>111</v>
      </c>
      <c r="AB37" s="83" t="s">
        <v>94</v>
      </c>
      <c r="AC37" s="78"/>
    </row>
    <row r="38" spans="1:29">
      <c r="A38" s="72">
        <f t="shared" si="0"/>
        <v>27</v>
      </c>
      <c r="B38" s="73"/>
      <c r="C38" s="74" t="s">
        <v>110</v>
      </c>
      <c r="D38" s="75">
        <v>2</v>
      </c>
      <c r="E38" s="76">
        <v>425.1</v>
      </c>
      <c r="F38" s="77">
        <v>385.7</v>
      </c>
      <c r="G38" s="78">
        <v>416.5</v>
      </c>
      <c r="H38" s="79">
        <v>0</v>
      </c>
      <c r="I38" s="79">
        <f t="shared" si="3"/>
        <v>8.7721145745577087E-2</v>
      </c>
      <c r="J38" s="79">
        <v>0</v>
      </c>
      <c r="K38" s="80">
        <v>0</v>
      </c>
      <c r="L38" s="78">
        <v>8.77E-2</v>
      </c>
      <c r="M38" s="81">
        <f t="shared" si="1"/>
        <v>-2.1145745577086372E-5</v>
      </c>
      <c r="N38" s="78">
        <v>992.42</v>
      </c>
      <c r="O38" s="78">
        <v>306.66000000000003</v>
      </c>
      <c r="P38" s="78">
        <v>72.510000000000005</v>
      </c>
      <c r="Q38" s="78">
        <v>0</v>
      </c>
      <c r="R38" s="79">
        <v>0</v>
      </c>
      <c r="S38" s="79">
        <v>92.72</v>
      </c>
      <c r="T38" s="79">
        <v>178.64</v>
      </c>
      <c r="U38" s="79">
        <v>8.2100000000000009</v>
      </c>
      <c r="V38" s="79">
        <v>1651</v>
      </c>
      <c r="W38" s="78">
        <v>0</v>
      </c>
      <c r="X38" s="78">
        <v>4.82</v>
      </c>
      <c r="Y38" s="78">
        <f t="shared" si="2"/>
        <v>4.82</v>
      </c>
      <c r="Z38" s="78"/>
      <c r="AA38" s="82" t="s">
        <v>111</v>
      </c>
      <c r="AB38" s="83" t="s">
        <v>94</v>
      </c>
      <c r="AC38" s="78"/>
    </row>
    <row r="39" spans="1:29">
      <c r="A39" s="72">
        <f t="shared" si="0"/>
        <v>28</v>
      </c>
      <c r="B39" s="73"/>
      <c r="C39" s="74" t="s">
        <v>110</v>
      </c>
      <c r="D39" s="75" t="s">
        <v>3</v>
      </c>
      <c r="E39" s="76">
        <v>425.1</v>
      </c>
      <c r="F39" s="77">
        <v>385.7</v>
      </c>
      <c r="G39" s="78">
        <v>416.5</v>
      </c>
      <c r="H39" s="79">
        <v>0</v>
      </c>
      <c r="I39" s="79">
        <f>(G39+0)/4748</f>
        <v>8.7721145745577087E-2</v>
      </c>
      <c r="J39" s="79">
        <v>0</v>
      </c>
      <c r="K39" s="80">
        <v>0</v>
      </c>
      <c r="L39" s="78">
        <v>8.77E-2</v>
      </c>
      <c r="M39" s="81">
        <f>L39-I39</f>
        <v>-2.1145745577086372E-5</v>
      </c>
      <c r="N39" s="78">
        <v>992.42</v>
      </c>
      <c r="O39" s="78">
        <v>306.66000000000003</v>
      </c>
      <c r="P39" s="78">
        <v>72.510000000000005</v>
      </c>
      <c r="Q39" s="78">
        <v>0</v>
      </c>
      <c r="R39" s="79">
        <v>0</v>
      </c>
      <c r="S39" s="79">
        <v>92.72</v>
      </c>
      <c r="T39" s="79">
        <v>178.64</v>
      </c>
      <c r="U39" s="79">
        <v>8.2100000000000009</v>
      </c>
      <c r="V39" s="79">
        <v>1651</v>
      </c>
      <c r="W39" s="78">
        <v>0</v>
      </c>
      <c r="X39" s="78">
        <v>1.34</v>
      </c>
      <c r="Y39" s="78">
        <f>W39+X39</f>
        <v>1.34</v>
      </c>
      <c r="Z39" s="78">
        <v>0.48</v>
      </c>
      <c r="AA39" s="82"/>
      <c r="AB39" s="83"/>
      <c r="AC39" s="78"/>
    </row>
    <row r="40" spans="1:29">
      <c r="A40" s="72">
        <f t="shared" si="0"/>
        <v>29</v>
      </c>
      <c r="B40" s="73"/>
      <c r="C40" s="74" t="s">
        <v>112</v>
      </c>
      <c r="D40" s="75">
        <v>35</v>
      </c>
      <c r="E40" s="76">
        <v>540.1</v>
      </c>
      <c r="F40" s="84">
        <v>498.3</v>
      </c>
      <c r="G40" s="76">
        <v>419</v>
      </c>
      <c r="H40" s="79">
        <v>0</v>
      </c>
      <c r="I40" s="79">
        <f t="shared" si="3"/>
        <v>8.8247683235046337E-2</v>
      </c>
      <c r="J40" s="79">
        <v>0</v>
      </c>
      <c r="K40" s="80">
        <v>0</v>
      </c>
      <c r="L40" s="78">
        <v>8.8200000000000001E-2</v>
      </c>
      <c r="M40" s="81">
        <f t="shared" si="1"/>
        <v>-4.7683235046336314E-5</v>
      </c>
      <c r="N40" s="78">
        <v>998.38</v>
      </c>
      <c r="O40" s="78">
        <v>308.5</v>
      </c>
      <c r="P40" s="78">
        <v>432.52</v>
      </c>
      <c r="Q40" s="78">
        <v>0</v>
      </c>
      <c r="R40" s="79">
        <v>0</v>
      </c>
      <c r="S40" s="79">
        <v>93.28</v>
      </c>
      <c r="T40" s="79">
        <v>179.71</v>
      </c>
      <c r="U40" s="79">
        <v>10.06</v>
      </c>
      <c r="V40" s="79">
        <v>2022</v>
      </c>
      <c r="W40" s="78">
        <v>0</v>
      </c>
      <c r="X40" s="78">
        <v>5.16</v>
      </c>
      <c r="Y40" s="78">
        <f t="shared" si="2"/>
        <v>5.16</v>
      </c>
      <c r="Z40" s="78"/>
      <c r="AA40" s="82" t="s">
        <v>113</v>
      </c>
      <c r="AB40" s="83" t="s">
        <v>94</v>
      </c>
      <c r="AC40" s="78"/>
    </row>
    <row r="41" spans="1:29">
      <c r="A41" s="72">
        <f t="shared" si="0"/>
        <v>30</v>
      </c>
      <c r="B41" s="73"/>
      <c r="C41" s="74" t="s">
        <v>112</v>
      </c>
      <c r="D41" s="75">
        <v>48</v>
      </c>
      <c r="E41" s="76">
        <v>987.7</v>
      </c>
      <c r="F41" s="77">
        <v>915.1</v>
      </c>
      <c r="G41" s="78">
        <v>425</v>
      </c>
      <c r="H41" s="79">
        <v>353</v>
      </c>
      <c r="I41" s="79">
        <f>(G41+H41)/4748</f>
        <v>0.16385846672283066</v>
      </c>
      <c r="J41" s="79">
        <v>7</v>
      </c>
      <c r="K41" s="80">
        <v>0</v>
      </c>
      <c r="L41" s="78">
        <v>0.16389999999999999</v>
      </c>
      <c r="M41" s="81">
        <f t="shared" si="1"/>
        <v>4.1533277169325533E-5</v>
      </c>
      <c r="N41" s="78">
        <v>1853.79</v>
      </c>
      <c r="O41" s="78">
        <v>572.82000000000005</v>
      </c>
      <c r="P41" s="78">
        <v>218.46</v>
      </c>
      <c r="Q41" s="78">
        <v>125.17</v>
      </c>
      <c r="R41" s="79">
        <v>278.31</v>
      </c>
      <c r="S41" s="79">
        <v>173.2</v>
      </c>
      <c r="T41" s="79">
        <v>333.68</v>
      </c>
      <c r="U41" s="79">
        <v>17.78</v>
      </c>
      <c r="V41" s="79">
        <v>3573</v>
      </c>
      <c r="W41" s="78">
        <v>0</v>
      </c>
      <c r="X41" s="78">
        <v>5.64</v>
      </c>
      <c r="Y41" s="78">
        <f t="shared" si="2"/>
        <v>5.64</v>
      </c>
      <c r="Z41" s="78">
        <v>0.56999999999999995</v>
      </c>
      <c r="AA41" s="82" t="s">
        <v>113</v>
      </c>
      <c r="AB41" s="83" t="s">
        <v>94</v>
      </c>
      <c r="AC41" s="78"/>
    </row>
    <row r="42" spans="1:29">
      <c r="A42" s="72">
        <f>A41+1</f>
        <v>31</v>
      </c>
      <c r="B42" s="73"/>
      <c r="C42" s="74" t="s">
        <v>112</v>
      </c>
      <c r="D42" s="75">
        <v>49</v>
      </c>
      <c r="E42" s="76">
        <v>415.8</v>
      </c>
      <c r="F42" s="77">
        <v>371.8</v>
      </c>
      <c r="G42" s="78">
        <v>481.5</v>
      </c>
      <c r="H42" s="79">
        <v>0</v>
      </c>
      <c r="I42" s="79">
        <f t="shared" si="3"/>
        <v>0.1014111204717776</v>
      </c>
      <c r="J42" s="79">
        <v>0</v>
      </c>
      <c r="K42" s="80">
        <v>0</v>
      </c>
      <c r="L42" s="78">
        <v>0.1014</v>
      </c>
      <c r="M42" s="81">
        <f t="shared" si="1"/>
        <v>-1.1120471777592567E-5</v>
      </c>
      <c r="N42" s="78">
        <v>1147.3</v>
      </c>
      <c r="O42" s="78">
        <v>354.52</v>
      </c>
      <c r="P42" s="78">
        <v>83.83</v>
      </c>
      <c r="Q42" s="78">
        <v>0</v>
      </c>
      <c r="R42" s="79">
        <v>0</v>
      </c>
      <c r="S42" s="79">
        <v>107.19</v>
      </c>
      <c r="T42" s="79">
        <v>196.88</v>
      </c>
      <c r="U42" s="79">
        <v>9.4499999999999993</v>
      </c>
      <c r="V42" s="79">
        <v>1899</v>
      </c>
      <c r="W42" s="78">
        <v>0</v>
      </c>
      <c r="X42" s="78">
        <v>5.79</v>
      </c>
      <c r="Y42" s="78">
        <f t="shared" si="2"/>
        <v>5.79</v>
      </c>
      <c r="Z42" s="78"/>
      <c r="AA42" s="82" t="s">
        <v>113</v>
      </c>
      <c r="AB42" s="83" t="s">
        <v>94</v>
      </c>
      <c r="AC42" s="78"/>
    </row>
    <row r="43" spans="1:29">
      <c r="A43" s="72">
        <f>A42+1</f>
        <v>32</v>
      </c>
      <c r="B43" s="73"/>
      <c r="C43" s="74" t="s">
        <v>112</v>
      </c>
      <c r="D43" s="75">
        <v>50</v>
      </c>
      <c r="E43" s="76">
        <v>1003.8</v>
      </c>
      <c r="F43" s="77">
        <v>933.6</v>
      </c>
      <c r="G43" s="78">
        <v>435</v>
      </c>
      <c r="H43" s="79">
        <v>313</v>
      </c>
      <c r="I43" s="79">
        <f>(G43+H43)/4748</f>
        <v>0.15754001684919966</v>
      </c>
      <c r="J43" s="79">
        <v>7</v>
      </c>
      <c r="K43" s="80">
        <v>0</v>
      </c>
      <c r="L43" s="78">
        <v>0.1575</v>
      </c>
      <c r="M43" s="81">
        <f t="shared" si="1"/>
        <v>-4.0016849199658866E-5</v>
      </c>
      <c r="N43" s="78">
        <v>1782.31</v>
      </c>
      <c r="O43" s="78">
        <v>550.73</v>
      </c>
      <c r="P43" s="78">
        <v>130.22</v>
      </c>
      <c r="Q43" s="78">
        <v>111.83</v>
      </c>
      <c r="R43" s="79">
        <v>247.98</v>
      </c>
      <c r="S43" s="79">
        <v>166.52</v>
      </c>
      <c r="T43" s="79">
        <v>320.82</v>
      </c>
      <c r="U43" s="79">
        <v>16.55</v>
      </c>
      <c r="V43" s="79">
        <v>3327</v>
      </c>
      <c r="W43" s="78">
        <v>0</v>
      </c>
      <c r="X43" s="78">
        <v>5.29</v>
      </c>
      <c r="Y43" s="78">
        <f t="shared" si="2"/>
        <v>5.29</v>
      </c>
      <c r="Z43" s="78"/>
      <c r="AA43" s="82" t="s">
        <v>113</v>
      </c>
      <c r="AB43" s="83" t="s">
        <v>94</v>
      </c>
      <c r="AC43" s="78"/>
    </row>
    <row r="44" spans="1:29">
      <c r="A44" s="72">
        <f>A43+1</f>
        <v>33</v>
      </c>
      <c r="B44" s="73"/>
      <c r="C44" s="74" t="s">
        <v>112</v>
      </c>
      <c r="D44" s="75">
        <v>51</v>
      </c>
      <c r="E44" s="76">
        <v>428.1</v>
      </c>
      <c r="F44" s="77">
        <v>389.7</v>
      </c>
      <c r="G44" s="78">
        <v>374</v>
      </c>
      <c r="H44" s="79"/>
      <c r="I44" s="79">
        <f t="shared" si="3"/>
        <v>7.877000842459983E-2</v>
      </c>
      <c r="J44" s="79"/>
      <c r="K44" s="80">
        <v>0</v>
      </c>
      <c r="L44" s="78">
        <v>7.8799999999999995E-2</v>
      </c>
      <c r="M44" s="81">
        <f>L44-I44</f>
        <v>2.999157540016506E-5</v>
      </c>
      <c r="N44" s="78">
        <v>891.15</v>
      </c>
      <c r="O44" s="78">
        <v>275.37</v>
      </c>
      <c r="P44" s="78">
        <v>65.11</v>
      </c>
      <c r="Q44" s="78">
        <v>0</v>
      </c>
      <c r="R44" s="79">
        <v>0</v>
      </c>
      <c r="S44" s="79">
        <v>83.26</v>
      </c>
      <c r="T44" s="79">
        <v>160.41</v>
      </c>
      <c r="U44" s="79">
        <v>7.38</v>
      </c>
      <c r="V44" s="79">
        <v>1483</v>
      </c>
      <c r="W44" s="78">
        <v>0</v>
      </c>
      <c r="X44" s="78">
        <v>0</v>
      </c>
      <c r="Y44" s="78">
        <f t="shared" si="2"/>
        <v>0</v>
      </c>
      <c r="Z44" s="78"/>
      <c r="AA44" s="82"/>
      <c r="AB44" s="83"/>
      <c r="AC44" s="78"/>
    </row>
    <row r="45" spans="1:29">
      <c r="A45" s="72">
        <f>A44+1</f>
        <v>34</v>
      </c>
      <c r="B45" s="73"/>
      <c r="C45" s="74" t="s">
        <v>112</v>
      </c>
      <c r="D45" s="75">
        <v>53</v>
      </c>
      <c r="E45" s="76">
        <v>417.9</v>
      </c>
      <c r="F45" s="77">
        <v>376.7</v>
      </c>
      <c r="G45" s="78">
        <v>195</v>
      </c>
      <c r="H45" s="79">
        <v>0</v>
      </c>
      <c r="I45" s="79">
        <f t="shared" si="3"/>
        <v>4.1069924178601516E-2</v>
      </c>
      <c r="J45" s="79">
        <v>0</v>
      </c>
      <c r="K45" s="80">
        <v>0</v>
      </c>
      <c r="L45" s="78">
        <v>4.1099999999999998E-2</v>
      </c>
      <c r="M45" s="81">
        <f t="shared" ref="M45:M73" si="4">L45-I45</f>
        <v>3.0075821398481417E-5</v>
      </c>
      <c r="N45" s="78">
        <v>464.64</v>
      </c>
      <c r="O45" s="78">
        <v>143.57</v>
      </c>
      <c r="P45" s="78">
        <v>33.950000000000003</v>
      </c>
      <c r="Q45" s="78">
        <v>0</v>
      </c>
      <c r="R45" s="79">
        <v>0</v>
      </c>
      <c r="S45" s="79">
        <v>43.41</v>
      </c>
      <c r="T45" s="79">
        <v>83.63</v>
      </c>
      <c r="U45" s="79">
        <v>3.85</v>
      </c>
      <c r="V45" s="79">
        <v>773</v>
      </c>
      <c r="W45" s="78">
        <v>0</v>
      </c>
      <c r="X45" s="78">
        <v>3.18</v>
      </c>
      <c r="Y45" s="78">
        <f t="shared" si="2"/>
        <v>3.18</v>
      </c>
      <c r="Z45" s="78"/>
      <c r="AA45" s="82" t="s">
        <v>113</v>
      </c>
      <c r="AB45" s="83" t="s">
        <v>94</v>
      </c>
      <c r="AC45" s="78"/>
    </row>
    <row r="46" spans="1:29">
      <c r="A46" s="72">
        <f>A45+1</f>
        <v>35</v>
      </c>
      <c r="B46" s="73"/>
      <c r="C46" s="74" t="s">
        <v>112</v>
      </c>
      <c r="D46" s="75">
        <v>54</v>
      </c>
      <c r="E46" s="76">
        <v>419.7</v>
      </c>
      <c r="F46" s="77">
        <v>366.6</v>
      </c>
      <c r="G46" s="78">
        <v>395</v>
      </c>
      <c r="H46" s="79">
        <v>0</v>
      </c>
      <c r="I46" s="79">
        <f t="shared" si="3"/>
        <v>8.3192923336141533E-2</v>
      </c>
      <c r="J46" s="79">
        <v>0</v>
      </c>
      <c r="K46" s="80">
        <v>0</v>
      </c>
      <c r="L46" s="78">
        <v>8.3199999999999996E-2</v>
      </c>
      <c r="M46" s="81">
        <f t="shared" si="4"/>
        <v>7.0766638584629504E-6</v>
      </c>
      <c r="N46" s="78">
        <v>941.19</v>
      </c>
      <c r="O46" s="78">
        <v>290.83</v>
      </c>
      <c r="P46" s="78">
        <v>68.77</v>
      </c>
      <c r="Q46" s="78">
        <v>0</v>
      </c>
      <c r="R46" s="79">
        <v>0</v>
      </c>
      <c r="S46" s="79">
        <v>87.93</v>
      </c>
      <c r="T46" s="79">
        <v>169.41</v>
      </c>
      <c r="U46" s="79">
        <v>7.79</v>
      </c>
      <c r="V46" s="79">
        <v>1566</v>
      </c>
      <c r="W46" s="78">
        <v>0</v>
      </c>
      <c r="X46" s="78">
        <v>4.8099999999999996</v>
      </c>
      <c r="Y46" s="78">
        <f t="shared" si="2"/>
        <v>4.8099999999999996</v>
      </c>
      <c r="Z46" s="78"/>
      <c r="AA46" s="82" t="s">
        <v>113</v>
      </c>
      <c r="AB46" s="83" t="s">
        <v>94</v>
      </c>
      <c r="AC46" s="78"/>
    </row>
    <row r="47" spans="1:29">
      <c r="A47" s="72">
        <f t="shared" si="0"/>
        <v>36</v>
      </c>
      <c r="B47" s="73"/>
      <c r="C47" s="74" t="s">
        <v>112</v>
      </c>
      <c r="D47" s="75">
        <v>55</v>
      </c>
      <c r="E47" s="76">
        <v>417.8</v>
      </c>
      <c r="F47" s="77">
        <v>381.8</v>
      </c>
      <c r="G47" s="78">
        <v>274</v>
      </c>
      <c r="H47" s="79">
        <v>0</v>
      </c>
      <c r="I47" s="79">
        <f t="shared" si="3"/>
        <v>5.7708508845829821E-2</v>
      </c>
      <c r="J47" s="79">
        <v>0</v>
      </c>
      <c r="K47" s="80">
        <v>0</v>
      </c>
      <c r="L47" s="78">
        <v>5.7700000000000001E-2</v>
      </c>
      <c r="M47" s="81">
        <f t="shared" si="4"/>
        <v>-8.5088458298201997E-6</v>
      </c>
      <c r="N47" s="78">
        <v>652.88</v>
      </c>
      <c r="O47" s="78">
        <v>201.74</v>
      </c>
      <c r="P47" s="78">
        <v>47.7</v>
      </c>
      <c r="Q47" s="78">
        <v>0</v>
      </c>
      <c r="R47" s="79">
        <v>0</v>
      </c>
      <c r="S47" s="79">
        <v>61</v>
      </c>
      <c r="T47" s="79">
        <v>117.52</v>
      </c>
      <c r="U47" s="79">
        <v>5.4</v>
      </c>
      <c r="V47" s="79">
        <v>1086</v>
      </c>
      <c r="W47" s="78">
        <v>0</v>
      </c>
      <c r="X47" s="78">
        <v>4.4000000000000004</v>
      </c>
      <c r="Y47" s="78">
        <f t="shared" si="2"/>
        <v>4.4000000000000004</v>
      </c>
      <c r="Z47" s="78"/>
      <c r="AA47" s="82" t="s">
        <v>113</v>
      </c>
      <c r="AB47" s="83" t="s">
        <v>94</v>
      </c>
      <c r="AC47" s="78"/>
    </row>
    <row r="48" spans="1:29">
      <c r="A48" s="72">
        <f t="shared" si="0"/>
        <v>37</v>
      </c>
      <c r="B48" s="73"/>
      <c r="C48" s="74" t="s">
        <v>112</v>
      </c>
      <c r="D48" s="75">
        <v>56</v>
      </c>
      <c r="E48" s="76">
        <v>425.6</v>
      </c>
      <c r="F48" s="77">
        <v>384.9</v>
      </c>
      <c r="G48" s="78">
        <v>478</v>
      </c>
      <c r="H48" s="79">
        <v>0</v>
      </c>
      <c r="I48" s="79">
        <f t="shared" si="3"/>
        <v>0.10067396798652065</v>
      </c>
      <c r="J48" s="79">
        <v>0</v>
      </c>
      <c r="K48" s="80">
        <v>0</v>
      </c>
      <c r="L48" s="78">
        <v>0.1007</v>
      </c>
      <c r="M48" s="81">
        <f t="shared" si="4"/>
        <v>2.6032013479351801E-5</v>
      </c>
      <c r="N48" s="78">
        <v>1138.96</v>
      </c>
      <c r="O48" s="78">
        <v>351.94</v>
      </c>
      <c r="P48" s="78">
        <v>83.22</v>
      </c>
      <c r="Q48" s="78">
        <v>0</v>
      </c>
      <c r="R48" s="79">
        <v>0</v>
      </c>
      <c r="S48" s="79">
        <v>106.41</v>
      </c>
      <c r="T48" s="79">
        <v>205.01</v>
      </c>
      <c r="U48" s="79">
        <v>9.43</v>
      </c>
      <c r="V48" s="79">
        <v>1895</v>
      </c>
      <c r="W48" s="78">
        <v>0</v>
      </c>
      <c r="X48" s="78">
        <v>5.55</v>
      </c>
      <c r="Y48" s="78">
        <f t="shared" si="2"/>
        <v>5.55</v>
      </c>
      <c r="Z48" s="78"/>
      <c r="AA48" s="82" t="s">
        <v>113</v>
      </c>
      <c r="AB48" s="83" t="s">
        <v>94</v>
      </c>
      <c r="AC48" s="78"/>
    </row>
    <row r="49" spans="1:32">
      <c r="A49" s="72">
        <f>A48+1</f>
        <v>38</v>
      </c>
      <c r="B49" s="73"/>
      <c r="C49" s="74" t="s">
        <v>112</v>
      </c>
      <c r="D49" s="75" t="s">
        <v>114</v>
      </c>
      <c r="E49" s="76">
        <v>425.6</v>
      </c>
      <c r="F49" s="77">
        <v>384.9</v>
      </c>
      <c r="G49" s="78">
        <v>478</v>
      </c>
      <c r="H49" s="79">
        <v>0</v>
      </c>
      <c r="I49" s="79">
        <f>(G49+0)/4748</f>
        <v>0.10067396798652065</v>
      </c>
      <c r="J49" s="79">
        <v>0</v>
      </c>
      <c r="K49" s="80">
        <v>0</v>
      </c>
      <c r="L49" s="78">
        <v>0.1007</v>
      </c>
      <c r="M49" s="81">
        <f>L49-I49</f>
        <v>2.6032013479351801E-5</v>
      </c>
      <c r="N49" s="78">
        <v>1138.96</v>
      </c>
      <c r="O49" s="78">
        <v>351.94</v>
      </c>
      <c r="P49" s="78">
        <v>83.22</v>
      </c>
      <c r="Q49" s="78">
        <v>0</v>
      </c>
      <c r="R49" s="79">
        <v>0</v>
      </c>
      <c r="S49" s="79">
        <v>106.41</v>
      </c>
      <c r="T49" s="79">
        <v>205.01</v>
      </c>
      <c r="U49" s="79">
        <v>9.43</v>
      </c>
      <c r="V49" s="79">
        <v>1895</v>
      </c>
      <c r="W49" s="78">
        <v>0</v>
      </c>
      <c r="X49" s="78">
        <v>1.34</v>
      </c>
      <c r="Y49" s="78">
        <f>W49+X49</f>
        <v>1.34</v>
      </c>
      <c r="Z49" s="78">
        <v>0.39</v>
      </c>
      <c r="AA49" s="82"/>
      <c r="AB49" s="83"/>
      <c r="AC49" s="78"/>
    </row>
    <row r="50" spans="1:32">
      <c r="A50" s="72">
        <f t="shared" si="0"/>
        <v>39</v>
      </c>
      <c r="B50" s="73"/>
      <c r="C50" s="74" t="s">
        <v>112</v>
      </c>
      <c r="D50" s="75">
        <v>59</v>
      </c>
      <c r="E50" s="76">
        <v>412.8</v>
      </c>
      <c r="F50" s="77">
        <v>397.1</v>
      </c>
      <c r="G50" s="78">
        <v>378</v>
      </c>
      <c r="H50" s="79">
        <v>0</v>
      </c>
      <c r="I50" s="79">
        <f t="shared" si="3"/>
        <v>7.9612468407750631E-2</v>
      </c>
      <c r="J50" s="79">
        <v>0</v>
      </c>
      <c r="K50" s="80">
        <v>0</v>
      </c>
      <c r="L50" s="78">
        <v>7.9600000000000004E-2</v>
      </c>
      <c r="M50" s="81">
        <f t="shared" si="4"/>
        <v>-1.246840775062652E-5</v>
      </c>
      <c r="N50" s="78">
        <v>900.68</v>
      </c>
      <c r="O50" s="78">
        <v>278.31</v>
      </c>
      <c r="P50" s="78">
        <v>65.81</v>
      </c>
      <c r="Q50" s="78">
        <v>0</v>
      </c>
      <c r="R50" s="79">
        <v>0</v>
      </c>
      <c r="S50" s="79">
        <v>84.15</v>
      </c>
      <c r="T50" s="79">
        <v>162.12</v>
      </c>
      <c r="U50" s="79">
        <v>7.46</v>
      </c>
      <c r="V50" s="79">
        <v>1499</v>
      </c>
      <c r="W50" s="78">
        <v>0</v>
      </c>
      <c r="X50" s="78">
        <v>5.84</v>
      </c>
      <c r="Y50" s="78">
        <f t="shared" si="2"/>
        <v>5.84</v>
      </c>
      <c r="Z50" s="78"/>
      <c r="AA50" s="82" t="s">
        <v>113</v>
      </c>
      <c r="AB50" s="83" t="s">
        <v>94</v>
      </c>
      <c r="AC50" s="78"/>
    </row>
    <row r="51" spans="1:32">
      <c r="A51" s="72">
        <f t="shared" si="0"/>
        <v>40</v>
      </c>
      <c r="B51" s="73"/>
      <c r="C51" s="74" t="s">
        <v>112</v>
      </c>
      <c r="D51" s="75">
        <v>63</v>
      </c>
      <c r="E51" s="76">
        <v>780.6</v>
      </c>
      <c r="F51" s="77">
        <v>692.1</v>
      </c>
      <c r="G51" s="78">
        <v>481.5</v>
      </c>
      <c r="H51" s="79">
        <v>0</v>
      </c>
      <c r="I51" s="79">
        <f t="shared" si="3"/>
        <v>0.1014111204717776</v>
      </c>
      <c r="J51" s="79">
        <v>0</v>
      </c>
      <c r="K51" s="80">
        <v>0</v>
      </c>
      <c r="L51" s="78">
        <v>0.1014</v>
      </c>
      <c r="M51" s="81">
        <f t="shared" si="4"/>
        <v>-1.1120471777592567E-5</v>
      </c>
      <c r="N51" s="78">
        <v>1147.3</v>
      </c>
      <c r="O51" s="78">
        <v>354.52</v>
      </c>
      <c r="P51" s="78">
        <v>83.83</v>
      </c>
      <c r="Q51" s="78">
        <v>0</v>
      </c>
      <c r="R51" s="79">
        <v>0</v>
      </c>
      <c r="S51" s="79">
        <v>107.19</v>
      </c>
      <c r="T51" s="79">
        <v>206.51</v>
      </c>
      <c r="U51" s="79">
        <v>9.5</v>
      </c>
      <c r="V51" s="79">
        <v>1909</v>
      </c>
      <c r="W51" s="78">
        <v>0</v>
      </c>
      <c r="X51" s="78">
        <v>4.2699999999999996</v>
      </c>
      <c r="Y51" s="78">
        <f t="shared" si="2"/>
        <v>4.2699999999999996</v>
      </c>
      <c r="Z51" s="78"/>
      <c r="AA51" s="82" t="s">
        <v>113</v>
      </c>
      <c r="AB51" s="83" t="s">
        <v>94</v>
      </c>
      <c r="AC51" s="78"/>
    </row>
    <row r="52" spans="1:32">
      <c r="A52" s="72">
        <f t="shared" si="0"/>
        <v>41</v>
      </c>
      <c r="B52" s="74" t="s">
        <v>5</v>
      </c>
      <c r="C52" s="74" t="s">
        <v>115</v>
      </c>
      <c r="D52" s="75">
        <v>9</v>
      </c>
      <c r="E52" s="76">
        <v>243.8</v>
      </c>
      <c r="F52" s="77">
        <v>243.8</v>
      </c>
      <c r="G52" s="78">
        <v>354</v>
      </c>
      <c r="H52" s="79">
        <v>0</v>
      </c>
      <c r="I52" s="79">
        <f t="shared" si="3"/>
        <v>7.4557708508845827E-2</v>
      </c>
      <c r="J52" s="79">
        <v>0</v>
      </c>
      <c r="K52" s="79">
        <v>0</v>
      </c>
      <c r="L52" s="78">
        <v>7.46E-2</v>
      </c>
      <c r="M52" s="81">
        <f t="shared" si="4"/>
        <v>4.2291491154172745E-5</v>
      </c>
      <c r="N52" s="78">
        <v>843.5</v>
      </c>
      <c r="O52" s="78">
        <v>260.64</v>
      </c>
      <c r="P52" s="78">
        <v>61.63</v>
      </c>
      <c r="Q52" s="78">
        <v>0</v>
      </c>
      <c r="R52" s="79">
        <v>0</v>
      </c>
      <c r="S52" s="79">
        <v>78.81</v>
      </c>
      <c r="T52" s="79">
        <v>151.83000000000001</v>
      </c>
      <c r="U52" s="79">
        <v>6.98</v>
      </c>
      <c r="V52" s="79">
        <v>1403</v>
      </c>
      <c r="W52" s="78">
        <v>2.52</v>
      </c>
      <c r="X52" s="78">
        <v>0</v>
      </c>
      <c r="Y52" s="78">
        <f t="shared" si="2"/>
        <v>2.52</v>
      </c>
      <c r="Z52" s="78"/>
      <c r="AA52" s="82"/>
      <c r="AB52" s="83"/>
      <c r="AC52" s="78"/>
    </row>
    <row r="53" spans="1:32">
      <c r="A53" s="72">
        <f t="shared" si="0"/>
        <v>42</v>
      </c>
      <c r="B53" s="73"/>
      <c r="C53" s="74" t="s">
        <v>116</v>
      </c>
      <c r="D53" s="75">
        <v>1</v>
      </c>
      <c r="E53" s="76">
        <v>534.29999999999995</v>
      </c>
      <c r="F53" s="77">
        <v>489</v>
      </c>
      <c r="G53" s="78">
        <v>242</v>
      </c>
      <c r="H53" s="79">
        <v>0</v>
      </c>
      <c r="I53" s="79">
        <f t="shared" si="3"/>
        <v>5.0968828980623423E-2</v>
      </c>
      <c r="J53" s="79">
        <v>0</v>
      </c>
      <c r="K53" s="79">
        <v>0</v>
      </c>
      <c r="L53" s="78">
        <v>5.0999999999999997E-2</v>
      </c>
      <c r="M53" s="81">
        <f t="shared" si="4"/>
        <v>3.1171019376573239E-5</v>
      </c>
      <c r="N53" s="78">
        <v>576.63</v>
      </c>
      <c r="O53" s="78">
        <v>178.18</v>
      </c>
      <c r="P53" s="78">
        <v>42.13</v>
      </c>
      <c r="Q53" s="78">
        <v>0</v>
      </c>
      <c r="R53" s="79">
        <v>0</v>
      </c>
      <c r="S53" s="79">
        <v>53.87</v>
      </c>
      <c r="T53" s="79">
        <v>103.79</v>
      </c>
      <c r="U53" s="79">
        <v>4.7699999999999996</v>
      </c>
      <c r="V53" s="79">
        <v>959</v>
      </c>
      <c r="W53" s="78">
        <v>0</v>
      </c>
      <c r="X53" s="78">
        <v>3.04</v>
      </c>
      <c r="Y53" s="78">
        <f t="shared" si="2"/>
        <v>3.04</v>
      </c>
      <c r="Z53" s="78"/>
      <c r="AA53" s="82" t="s">
        <v>117</v>
      </c>
      <c r="AB53" s="83" t="s">
        <v>94</v>
      </c>
      <c r="AC53" s="78"/>
    </row>
    <row r="54" spans="1:32">
      <c r="A54" s="72">
        <f t="shared" si="0"/>
        <v>43</v>
      </c>
      <c r="B54" s="73"/>
      <c r="C54" s="74" t="s">
        <v>116</v>
      </c>
      <c r="D54" s="75" t="s">
        <v>2</v>
      </c>
      <c r="E54" s="76">
        <v>846.9</v>
      </c>
      <c r="F54" s="77">
        <v>756.9</v>
      </c>
      <c r="G54" s="78">
        <v>242</v>
      </c>
      <c r="H54" s="79">
        <v>0</v>
      </c>
      <c r="I54" s="79">
        <f t="shared" si="3"/>
        <v>5.0968828980623423E-2</v>
      </c>
      <c r="J54" s="79">
        <v>0</v>
      </c>
      <c r="K54" s="79">
        <v>0</v>
      </c>
      <c r="L54" s="78">
        <v>5.0999999999999997E-2</v>
      </c>
      <c r="M54" s="81">
        <f t="shared" si="4"/>
        <v>3.1171019376573239E-5</v>
      </c>
      <c r="N54" s="78">
        <v>576.63</v>
      </c>
      <c r="O54" s="78">
        <v>178.18</v>
      </c>
      <c r="P54" s="78">
        <v>42.13</v>
      </c>
      <c r="Q54" s="78">
        <v>0</v>
      </c>
      <c r="R54" s="79">
        <v>0</v>
      </c>
      <c r="S54" s="79">
        <v>53.87</v>
      </c>
      <c r="T54" s="79">
        <v>103.79</v>
      </c>
      <c r="U54" s="79">
        <v>4.7699999999999996</v>
      </c>
      <c r="V54" s="79">
        <v>959</v>
      </c>
      <c r="W54" s="78">
        <v>0</v>
      </c>
      <c r="X54" s="78">
        <v>1.96</v>
      </c>
      <c r="Y54" s="78">
        <f t="shared" si="2"/>
        <v>1.96</v>
      </c>
      <c r="Z54" s="78">
        <v>0.33</v>
      </c>
      <c r="AA54" s="82" t="s">
        <v>117</v>
      </c>
      <c r="AB54" s="83" t="s">
        <v>94</v>
      </c>
      <c r="AC54" s="78"/>
      <c r="AD54" s="45">
        <f>1.34</f>
        <v>1.34</v>
      </c>
      <c r="AE54" s="45">
        <v>0.33</v>
      </c>
      <c r="AF54" s="45">
        <f>AD54+AE54</f>
        <v>1.6700000000000002</v>
      </c>
    </row>
    <row r="55" spans="1:32">
      <c r="A55" s="72">
        <f t="shared" si="0"/>
        <v>44</v>
      </c>
      <c r="B55" s="73"/>
      <c r="C55" s="74" t="s">
        <v>116</v>
      </c>
      <c r="D55" s="75">
        <v>2</v>
      </c>
      <c r="E55" s="76">
        <v>405.3</v>
      </c>
      <c r="F55" s="77">
        <v>363.5</v>
      </c>
      <c r="G55" s="78">
        <v>375</v>
      </c>
      <c r="H55" s="79">
        <v>0</v>
      </c>
      <c r="I55" s="79">
        <f t="shared" si="3"/>
        <v>7.898062342038753E-2</v>
      </c>
      <c r="J55" s="79">
        <v>0</v>
      </c>
      <c r="K55" s="79">
        <v>0</v>
      </c>
      <c r="L55" s="78">
        <v>7.9000000000000001E-2</v>
      </c>
      <c r="M55" s="81">
        <f t="shared" si="4"/>
        <v>1.9376579612470635E-5</v>
      </c>
      <c r="N55" s="78">
        <v>893.54</v>
      </c>
      <c r="O55" s="78">
        <v>276.10000000000002</v>
      </c>
      <c r="P55" s="78">
        <v>65.290000000000006</v>
      </c>
      <c r="Q55" s="78">
        <v>0</v>
      </c>
      <c r="R55" s="79">
        <v>0</v>
      </c>
      <c r="S55" s="79">
        <v>83.48</v>
      </c>
      <c r="T55" s="79">
        <v>160.84</v>
      </c>
      <c r="U55" s="79">
        <v>7.4</v>
      </c>
      <c r="V55" s="79">
        <v>1487</v>
      </c>
      <c r="W55" s="78">
        <v>0</v>
      </c>
      <c r="X55" s="78">
        <v>4.6100000000000003</v>
      </c>
      <c r="Y55" s="78">
        <f t="shared" si="2"/>
        <v>4.6100000000000003</v>
      </c>
      <c r="Z55" s="78"/>
      <c r="AA55" s="82" t="s">
        <v>117</v>
      </c>
      <c r="AB55" s="83" t="s">
        <v>94</v>
      </c>
      <c r="AC55" s="78"/>
    </row>
    <row r="56" spans="1:32">
      <c r="A56" s="72">
        <f t="shared" si="0"/>
        <v>45</v>
      </c>
      <c r="B56" s="73"/>
      <c r="C56" s="74" t="s">
        <v>116</v>
      </c>
      <c r="D56" s="75">
        <v>3</v>
      </c>
      <c r="E56" s="76">
        <v>564.79999999999995</v>
      </c>
      <c r="F56" s="77">
        <v>500</v>
      </c>
      <c r="G56" s="78">
        <v>389</v>
      </c>
      <c r="H56" s="79">
        <v>0</v>
      </c>
      <c r="I56" s="79">
        <f t="shared" si="3"/>
        <v>8.1929233361415332E-2</v>
      </c>
      <c r="J56" s="79">
        <v>0</v>
      </c>
      <c r="K56" s="79">
        <v>0</v>
      </c>
      <c r="L56" s="78">
        <v>8.1900000000000001E-2</v>
      </c>
      <c r="M56" s="81">
        <f t="shared" si="4"/>
        <v>-2.9233361415331727E-5</v>
      </c>
      <c r="N56" s="78">
        <v>926.89</v>
      </c>
      <c r="O56" s="78">
        <v>286.41000000000003</v>
      </c>
      <c r="P56" s="78">
        <v>67.72</v>
      </c>
      <c r="Q56" s="78">
        <v>0</v>
      </c>
      <c r="R56" s="79">
        <v>0</v>
      </c>
      <c r="S56" s="79">
        <v>86.6</v>
      </c>
      <c r="T56" s="79">
        <v>166.84</v>
      </c>
      <c r="U56" s="79">
        <v>7.67</v>
      </c>
      <c r="V56" s="79">
        <v>1542</v>
      </c>
      <c r="W56" s="78">
        <v>0</v>
      </c>
      <c r="X56" s="78">
        <v>4.7699999999999996</v>
      </c>
      <c r="Y56" s="78">
        <f t="shared" si="2"/>
        <v>4.7699999999999996</v>
      </c>
      <c r="Z56" s="78"/>
      <c r="AA56" s="82" t="s">
        <v>117</v>
      </c>
      <c r="AB56" s="83" t="s">
        <v>94</v>
      </c>
      <c r="AC56" s="78"/>
    </row>
    <row r="57" spans="1:32">
      <c r="A57" s="72">
        <f t="shared" si="0"/>
        <v>46</v>
      </c>
      <c r="B57" s="73"/>
      <c r="C57" s="74" t="s">
        <v>116</v>
      </c>
      <c r="D57" s="75">
        <v>5</v>
      </c>
      <c r="E57" s="76">
        <v>463.6</v>
      </c>
      <c r="F57" s="77">
        <v>414.6</v>
      </c>
      <c r="G57" s="78">
        <v>369</v>
      </c>
      <c r="H57" s="79">
        <v>0</v>
      </c>
      <c r="I57" s="79">
        <f t="shared" si="3"/>
        <v>7.7716933445661329E-2</v>
      </c>
      <c r="J57" s="79">
        <v>0</v>
      </c>
      <c r="K57" s="79">
        <v>0</v>
      </c>
      <c r="L57" s="78">
        <v>7.7700000000000005E-2</v>
      </c>
      <c r="M57" s="81">
        <f t="shared" si="4"/>
        <v>-1.6933445661324042E-5</v>
      </c>
      <c r="N57" s="78">
        <v>879.24</v>
      </c>
      <c r="O57" s="78">
        <v>271.68</v>
      </c>
      <c r="P57" s="78">
        <v>64.239999999999995</v>
      </c>
      <c r="Q57" s="78">
        <v>0</v>
      </c>
      <c r="R57" s="79">
        <v>0</v>
      </c>
      <c r="S57" s="79">
        <v>82.15</v>
      </c>
      <c r="T57" s="79">
        <v>158.26</v>
      </c>
      <c r="U57" s="79">
        <v>7.28</v>
      </c>
      <c r="V57" s="79">
        <v>1463</v>
      </c>
      <c r="W57" s="78">
        <v>0</v>
      </c>
      <c r="X57" s="78">
        <v>5.46</v>
      </c>
      <c r="Y57" s="78">
        <f t="shared" si="2"/>
        <v>5.46</v>
      </c>
      <c r="Z57" s="78"/>
      <c r="AA57" s="82" t="s">
        <v>117</v>
      </c>
      <c r="AB57" s="83" t="s">
        <v>94</v>
      </c>
      <c r="AC57" s="78"/>
    </row>
    <row r="58" spans="1:32">
      <c r="A58" s="72">
        <f t="shared" si="0"/>
        <v>47</v>
      </c>
      <c r="B58" s="73"/>
      <c r="C58" s="74" t="s">
        <v>116</v>
      </c>
      <c r="D58" s="75">
        <v>6</v>
      </c>
      <c r="E58" s="76">
        <v>433.8</v>
      </c>
      <c r="F58" s="77">
        <v>389.1</v>
      </c>
      <c r="G58" s="78">
        <v>377</v>
      </c>
      <c r="H58" s="79">
        <v>0</v>
      </c>
      <c r="I58" s="79">
        <f t="shared" si="3"/>
        <v>7.940185341196293E-2</v>
      </c>
      <c r="J58" s="79">
        <v>0</v>
      </c>
      <c r="K58" s="79">
        <v>0</v>
      </c>
      <c r="L58" s="78">
        <v>7.9399999999999998E-2</v>
      </c>
      <c r="M58" s="81">
        <f t="shared" si="4"/>
        <v>-1.8534119629320944E-6</v>
      </c>
      <c r="N58" s="78">
        <v>898.3</v>
      </c>
      <c r="O58" s="78">
        <v>277.58</v>
      </c>
      <c r="P58" s="78">
        <v>65.63</v>
      </c>
      <c r="Q58" s="78">
        <v>0</v>
      </c>
      <c r="R58" s="79">
        <v>0</v>
      </c>
      <c r="S58" s="79">
        <v>83.93</v>
      </c>
      <c r="T58" s="79">
        <v>161.69</v>
      </c>
      <c r="U58" s="79">
        <v>7.44</v>
      </c>
      <c r="V58" s="79">
        <v>1495</v>
      </c>
      <c r="W58" s="78">
        <v>0</v>
      </c>
      <c r="X58" s="78">
        <v>5.94</v>
      </c>
      <c r="Y58" s="78">
        <f t="shared" si="2"/>
        <v>5.94</v>
      </c>
      <c r="Z58" s="78"/>
      <c r="AA58" s="82" t="s">
        <v>117</v>
      </c>
      <c r="AB58" s="83" t="s">
        <v>94</v>
      </c>
      <c r="AC58" s="78"/>
    </row>
    <row r="59" spans="1:32">
      <c r="A59" s="72">
        <f t="shared" si="0"/>
        <v>48</v>
      </c>
      <c r="B59" s="73"/>
      <c r="C59" s="74" t="s">
        <v>118</v>
      </c>
      <c r="D59" s="75">
        <v>7</v>
      </c>
      <c r="E59" s="76">
        <v>420.8</v>
      </c>
      <c r="F59" s="77">
        <v>379</v>
      </c>
      <c r="G59" s="78">
        <v>77</v>
      </c>
      <c r="H59" s="79">
        <v>0</v>
      </c>
      <c r="I59" s="79">
        <f t="shared" si="3"/>
        <v>1.6217354675652905E-2</v>
      </c>
      <c r="J59" s="79">
        <v>0</v>
      </c>
      <c r="K59" s="79">
        <v>0</v>
      </c>
      <c r="L59" s="78">
        <v>1.6199999999999999E-2</v>
      </c>
      <c r="M59" s="81">
        <f t="shared" si="4"/>
        <v>-1.7354675652905827E-5</v>
      </c>
      <c r="N59" s="78">
        <v>183.47</v>
      </c>
      <c r="O59" s="78">
        <v>56.69</v>
      </c>
      <c r="P59" s="78">
        <v>13.41</v>
      </c>
      <c r="Q59" s="78">
        <v>0</v>
      </c>
      <c r="R59" s="79">
        <v>0</v>
      </c>
      <c r="S59" s="79">
        <v>17.14</v>
      </c>
      <c r="T59" s="79">
        <v>33.03</v>
      </c>
      <c r="U59" s="79">
        <v>1.52</v>
      </c>
      <c r="V59" s="79">
        <v>305</v>
      </c>
      <c r="W59" s="78">
        <v>0</v>
      </c>
      <c r="X59" s="78">
        <v>0</v>
      </c>
      <c r="Y59" s="78">
        <f t="shared" si="2"/>
        <v>0</v>
      </c>
      <c r="Z59" s="78"/>
      <c r="AA59" s="82"/>
      <c r="AB59" s="83"/>
      <c r="AC59" s="78"/>
    </row>
    <row r="60" spans="1:32">
      <c r="A60" s="72">
        <f t="shared" si="0"/>
        <v>49</v>
      </c>
      <c r="B60" s="73"/>
      <c r="C60" s="74" t="s">
        <v>116</v>
      </c>
      <c r="D60" s="75">
        <v>8</v>
      </c>
      <c r="E60" s="76">
        <v>420</v>
      </c>
      <c r="F60" s="77">
        <v>378.8</v>
      </c>
      <c r="G60" s="78">
        <v>342</v>
      </c>
      <c r="H60" s="79">
        <v>0</v>
      </c>
      <c r="I60" s="79">
        <f t="shared" si="3"/>
        <v>7.2030328559393425E-2</v>
      </c>
      <c r="J60" s="79">
        <v>0</v>
      </c>
      <c r="K60" s="79">
        <v>0</v>
      </c>
      <c r="L60" s="78">
        <v>7.1999999999999995E-2</v>
      </c>
      <c r="M60" s="81">
        <f t="shared" si="4"/>
        <v>-3.0328559393430488E-5</v>
      </c>
      <c r="N60" s="78">
        <v>814.9</v>
      </c>
      <c r="O60" s="78">
        <v>251.81</v>
      </c>
      <c r="P60" s="78">
        <v>59.54</v>
      </c>
      <c r="Q60" s="78">
        <v>0</v>
      </c>
      <c r="R60" s="79">
        <v>0</v>
      </c>
      <c r="S60" s="79">
        <v>76.14</v>
      </c>
      <c r="T60" s="79">
        <v>146.68</v>
      </c>
      <c r="U60" s="79">
        <v>6.75</v>
      </c>
      <c r="V60" s="79">
        <v>1356</v>
      </c>
      <c r="W60" s="78">
        <v>0</v>
      </c>
      <c r="X60" s="78">
        <v>5.54</v>
      </c>
      <c r="Y60" s="78">
        <f t="shared" si="2"/>
        <v>5.54</v>
      </c>
      <c r="Z60" s="78"/>
      <c r="AA60" s="82" t="s">
        <v>117</v>
      </c>
      <c r="AB60" s="83" t="s">
        <v>94</v>
      </c>
      <c r="AC60" s="78"/>
    </row>
    <row r="61" spans="1:32">
      <c r="A61" s="72">
        <f t="shared" si="0"/>
        <v>50</v>
      </c>
      <c r="B61" s="73"/>
      <c r="C61" s="74" t="s">
        <v>116</v>
      </c>
      <c r="D61" s="75">
        <v>10</v>
      </c>
      <c r="E61" s="76">
        <v>427.5</v>
      </c>
      <c r="F61" s="77">
        <v>384.3</v>
      </c>
      <c r="G61" s="78">
        <v>375</v>
      </c>
      <c r="H61" s="79">
        <v>0</v>
      </c>
      <c r="I61" s="79">
        <f t="shared" si="3"/>
        <v>7.898062342038753E-2</v>
      </c>
      <c r="J61" s="79">
        <v>0</v>
      </c>
      <c r="K61" s="79">
        <v>0</v>
      </c>
      <c r="L61" s="78">
        <v>7.9000000000000001E-2</v>
      </c>
      <c r="M61" s="81">
        <f t="shared" si="4"/>
        <v>1.9376579612470635E-5</v>
      </c>
      <c r="N61" s="78">
        <v>893.54</v>
      </c>
      <c r="O61" s="78">
        <v>276.10000000000002</v>
      </c>
      <c r="P61" s="78">
        <v>65.290000000000006</v>
      </c>
      <c r="Q61" s="78">
        <v>0</v>
      </c>
      <c r="R61" s="79">
        <v>10.62</v>
      </c>
      <c r="S61" s="79">
        <v>83.48</v>
      </c>
      <c r="T61" s="79">
        <v>160.47999999999999</v>
      </c>
      <c r="U61" s="79">
        <v>7.45</v>
      </c>
      <c r="V61" s="79">
        <v>1497</v>
      </c>
      <c r="W61" s="78">
        <v>0</v>
      </c>
      <c r="X61" s="78">
        <v>5.99</v>
      </c>
      <c r="Y61" s="78">
        <f t="shared" si="2"/>
        <v>5.99</v>
      </c>
      <c r="Z61" s="78"/>
      <c r="AA61" s="82" t="s">
        <v>117</v>
      </c>
      <c r="AB61" s="83" t="s">
        <v>94</v>
      </c>
      <c r="AC61" s="78"/>
    </row>
    <row r="62" spans="1:32">
      <c r="A62" s="72">
        <f t="shared" si="0"/>
        <v>51</v>
      </c>
      <c r="B62" s="73"/>
      <c r="C62" s="74" t="s">
        <v>116</v>
      </c>
      <c r="D62" s="75">
        <v>12</v>
      </c>
      <c r="E62" s="76">
        <v>561.29999999999995</v>
      </c>
      <c r="F62" s="77">
        <v>492.5</v>
      </c>
      <c r="G62" s="78">
        <v>394</v>
      </c>
      <c r="H62" s="70">
        <v>0</v>
      </c>
      <c r="I62" s="79">
        <f t="shared" si="3"/>
        <v>8.2982308340353833E-2</v>
      </c>
      <c r="J62" s="70">
        <v>0</v>
      </c>
      <c r="K62" s="70">
        <v>0</v>
      </c>
      <c r="L62" s="69">
        <v>8.3000000000000004E-2</v>
      </c>
      <c r="M62" s="81">
        <f t="shared" si="4"/>
        <v>1.7691659646171254E-5</v>
      </c>
      <c r="N62" s="69">
        <v>938.81</v>
      </c>
      <c r="O62" s="69">
        <v>290.08999999999997</v>
      </c>
      <c r="P62" s="69">
        <v>68.59</v>
      </c>
      <c r="Q62" s="69">
        <v>0</v>
      </c>
      <c r="R62" s="85">
        <v>0</v>
      </c>
      <c r="S62" s="86">
        <v>87.71</v>
      </c>
      <c r="T62" s="86">
        <v>168.99</v>
      </c>
      <c r="U62" s="86">
        <v>7.77</v>
      </c>
      <c r="V62" s="86">
        <v>1562</v>
      </c>
      <c r="W62" s="78">
        <v>0</v>
      </c>
      <c r="X62" s="87">
        <v>5.44</v>
      </c>
      <c r="Y62" s="78">
        <f t="shared" si="2"/>
        <v>5.44</v>
      </c>
      <c r="Z62" s="78"/>
      <c r="AA62" s="82" t="s">
        <v>117</v>
      </c>
      <c r="AB62" s="83" t="s">
        <v>94</v>
      </c>
      <c r="AC62" s="87"/>
    </row>
    <row r="63" spans="1:32">
      <c r="A63" s="72">
        <f t="shared" si="0"/>
        <v>52</v>
      </c>
      <c r="B63" s="73"/>
      <c r="C63" s="74" t="s">
        <v>116</v>
      </c>
      <c r="D63" s="75">
        <v>14</v>
      </c>
      <c r="E63" s="76">
        <v>415.1</v>
      </c>
      <c r="F63" s="77">
        <v>377.5</v>
      </c>
      <c r="G63" s="78">
        <v>380</v>
      </c>
      <c r="H63" s="79">
        <v>0</v>
      </c>
      <c r="I63" s="79">
        <f t="shared" si="3"/>
        <v>8.0033698399326031E-2</v>
      </c>
      <c r="J63" s="79">
        <v>0</v>
      </c>
      <c r="K63" s="79">
        <v>0</v>
      </c>
      <c r="L63" s="78">
        <v>0.08</v>
      </c>
      <c r="M63" s="81">
        <f t="shared" si="4"/>
        <v>-3.3698399326029249E-5</v>
      </c>
      <c r="N63" s="78">
        <v>905.45</v>
      </c>
      <c r="O63" s="78">
        <v>279.77999999999997</v>
      </c>
      <c r="P63" s="78">
        <v>392.27</v>
      </c>
      <c r="Q63" s="78">
        <v>0</v>
      </c>
      <c r="R63" s="85">
        <v>10.62</v>
      </c>
      <c r="S63" s="85">
        <v>84.59</v>
      </c>
      <c r="T63" s="85">
        <v>162.97999999999999</v>
      </c>
      <c r="U63" s="85">
        <v>9.18</v>
      </c>
      <c r="V63" s="85">
        <v>1845</v>
      </c>
      <c r="W63" s="78">
        <v>0</v>
      </c>
      <c r="X63" s="88">
        <v>4.5</v>
      </c>
      <c r="Y63" s="78">
        <f t="shared" si="2"/>
        <v>4.5</v>
      </c>
      <c r="Z63" s="78"/>
      <c r="AA63" s="82" t="s">
        <v>117</v>
      </c>
      <c r="AB63" s="83" t="s">
        <v>94</v>
      </c>
      <c r="AC63" s="88"/>
    </row>
    <row r="64" spans="1:32">
      <c r="A64" s="72">
        <f t="shared" si="0"/>
        <v>53</v>
      </c>
      <c r="B64" s="73"/>
      <c r="C64" s="74" t="s">
        <v>119</v>
      </c>
      <c r="D64" s="75">
        <v>5</v>
      </c>
      <c r="E64" s="76">
        <v>647.4</v>
      </c>
      <c r="F64" s="77">
        <v>597.79999999999995</v>
      </c>
      <c r="G64" s="78">
        <v>330</v>
      </c>
      <c r="H64" s="79">
        <v>0</v>
      </c>
      <c r="I64" s="79">
        <f>(G64+0)/4748</f>
        <v>6.9502948609941023E-2</v>
      </c>
      <c r="J64" s="79">
        <v>0</v>
      </c>
      <c r="K64" s="80">
        <v>0</v>
      </c>
      <c r="L64" s="78">
        <v>6.9500000000000006E-2</v>
      </c>
      <c r="M64" s="81">
        <f>L64-I64</f>
        <v>-2.9486099410169775E-6</v>
      </c>
      <c r="N64" s="78">
        <v>786.31</v>
      </c>
      <c r="O64" s="78">
        <v>242.97</v>
      </c>
      <c r="P64" s="78">
        <v>57.45</v>
      </c>
      <c r="Q64" s="78">
        <v>0</v>
      </c>
      <c r="R64" s="85">
        <v>0</v>
      </c>
      <c r="S64" s="85">
        <v>73.459999999999994</v>
      </c>
      <c r="T64" s="85">
        <v>141.54</v>
      </c>
      <c r="U64" s="85">
        <v>6.51</v>
      </c>
      <c r="V64" s="85">
        <v>1308</v>
      </c>
      <c r="W64" s="78">
        <v>2.52</v>
      </c>
      <c r="X64" s="88">
        <v>0</v>
      </c>
      <c r="Y64" s="78">
        <f>W64+X64</f>
        <v>2.52</v>
      </c>
      <c r="Z64" s="78"/>
      <c r="AA64" s="82"/>
      <c r="AB64" s="83"/>
      <c r="AC64" s="88"/>
    </row>
    <row r="65" spans="1:31">
      <c r="A65" s="72">
        <f t="shared" si="0"/>
        <v>54</v>
      </c>
      <c r="B65" s="73"/>
      <c r="C65" s="74" t="s">
        <v>119</v>
      </c>
      <c r="D65" s="75">
        <v>8</v>
      </c>
      <c r="E65" s="76">
        <v>647.4</v>
      </c>
      <c r="F65" s="77">
        <v>597.79999999999995</v>
      </c>
      <c r="G65" s="78">
        <v>330</v>
      </c>
      <c r="H65" s="79">
        <v>0</v>
      </c>
      <c r="I65" s="79">
        <f>(G65+0)/4748</f>
        <v>6.9502948609941023E-2</v>
      </c>
      <c r="J65" s="79">
        <v>0</v>
      </c>
      <c r="K65" s="80">
        <v>0</v>
      </c>
      <c r="L65" s="78">
        <v>6.9500000000000006E-2</v>
      </c>
      <c r="M65" s="81">
        <f>L65-I65</f>
        <v>-2.9486099410169775E-6</v>
      </c>
      <c r="N65" s="78">
        <v>786.31</v>
      </c>
      <c r="O65" s="78">
        <v>242.97</v>
      </c>
      <c r="P65" s="78">
        <v>57.45</v>
      </c>
      <c r="Q65" s="78">
        <v>0</v>
      </c>
      <c r="R65" s="85">
        <v>0</v>
      </c>
      <c r="S65" s="85">
        <v>73.459999999999994</v>
      </c>
      <c r="T65" s="85">
        <v>141.54</v>
      </c>
      <c r="U65" s="85">
        <v>6.51</v>
      </c>
      <c r="V65" s="85">
        <v>1308</v>
      </c>
      <c r="W65" s="78">
        <v>2.52</v>
      </c>
      <c r="X65" s="88">
        <v>0</v>
      </c>
      <c r="Y65" s="78">
        <f>W65+X65</f>
        <v>2.52</v>
      </c>
      <c r="Z65" s="78"/>
      <c r="AA65" s="82"/>
      <c r="AB65" s="83"/>
      <c r="AC65" s="88"/>
    </row>
    <row r="66" spans="1:31">
      <c r="A66" s="72">
        <f t="shared" si="0"/>
        <v>55</v>
      </c>
      <c r="B66" s="73"/>
      <c r="C66" s="74" t="s">
        <v>119</v>
      </c>
      <c r="D66" s="75">
        <v>18</v>
      </c>
      <c r="E66" s="76">
        <v>647.4</v>
      </c>
      <c r="F66" s="77">
        <v>597.79999999999995</v>
      </c>
      <c r="G66" s="78">
        <v>330</v>
      </c>
      <c r="H66" s="79">
        <v>0</v>
      </c>
      <c r="I66" s="79">
        <f>(G66+0)/4748</f>
        <v>6.9502948609941023E-2</v>
      </c>
      <c r="J66" s="79">
        <v>0</v>
      </c>
      <c r="K66" s="80">
        <v>0</v>
      </c>
      <c r="L66" s="78">
        <v>6.9500000000000006E-2</v>
      </c>
      <c r="M66" s="81">
        <f>L66-I66</f>
        <v>-2.9486099410169775E-6</v>
      </c>
      <c r="N66" s="78">
        <v>786.31</v>
      </c>
      <c r="O66" s="78">
        <v>242.97</v>
      </c>
      <c r="P66" s="78">
        <v>57.45</v>
      </c>
      <c r="Q66" s="78">
        <v>0</v>
      </c>
      <c r="R66" s="85">
        <v>0</v>
      </c>
      <c r="S66" s="85">
        <v>73.459999999999994</v>
      </c>
      <c r="T66" s="85">
        <v>141.54</v>
      </c>
      <c r="U66" s="85">
        <v>6.51</v>
      </c>
      <c r="V66" s="85">
        <v>1308</v>
      </c>
      <c r="W66" s="78">
        <v>2.52</v>
      </c>
      <c r="X66" s="88">
        <v>0</v>
      </c>
      <c r="Y66" s="78">
        <f>W66+X66</f>
        <v>2.52</v>
      </c>
      <c r="Z66" s="78"/>
      <c r="AA66" s="82"/>
      <c r="AB66" s="83"/>
      <c r="AC66" s="88"/>
    </row>
    <row r="67" spans="1:31">
      <c r="A67" s="72">
        <f t="shared" si="0"/>
        <v>56</v>
      </c>
      <c r="B67" s="73"/>
      <c r="C67" s="74" t="s">
        <v>119</v>
      </c>
      <c r="D67" s="75">
        <v>22</v>
      </c>
      <c r="E67" s="76">
        <v>647.4</v>
      </c>
      <c r="F67" s="77">
        <v>597.79999999999995</v>
      </c>
      <c r="G67" s="78">
        <v>330</v>
      </c>
      <c r="H67" s="79">
        <v>0</v>
      </c>
      <c r="I67" s="79">
        <f t="shared" si="3"/>
        <v>6.9502948609941023E-2</v>
      </c>
      <c r="J67" s="79">
        <v>0</v>
      </c>
      <c r="K67" s="80">
        <v>0</v>
      </c>
      <c r="L67" s="78">
        <v>6.9500000000000006E-2</v>
      </c>
      <c r="M67" s="81">
        <f t="shared" si="4"/>
        <v>-2.9486099410169775E-6</v>
      </c>
      <c r="N67" s="78">
        <v>786.31</v>
      </c>
      <c r="O67" s="78">
        <v>242.97</v>
      </c>
      <c r="P67" s="78">
        <v>57.45</v>
      </c>
      <c r="Q67" s="78">
        <v>0</v>
      </c>
      <c r="R67" s="85">
        <v>0</v>
      </c>
      <c r="S67" s="85">
        <v>73.459999999999994</v>
      </c>
      <c r="T67" s="85">
        <v>141.54</v>
      </c>
      <c r="U67" s="85">
        <v>6.51</v>
      </c>
      <c r="V67" s="85">
        <v>1308</v>
      </c>
      <c r="W67" s="78">
        <v>0</v>
      </c>
      <c r="X67" s="88">
        <v>3.39</v>
      </c>
      <c r="Y67" s="78">
        <f t="shared" si="2"/>
        <v>3.39</v>
      </c>
      <c r="Z67" s="78"/>
      <c r="AA67" s="82" t="s">
        <v>120</v>
      </c>
      <c r="AB67" s="83" t="s">
        <v>94</v>
      </c>
      <c r="AC67" s="88"/>
    </row>
    <row r="68" spans="1:31">
      <c r="A68" s="72">
        <f t="shared" si="0"/>
        <v>57</v>
      </c>
      <c r="B68" s="73"/>
      <c r="C68" s="74" t="s">
        <v>119</v>
      </c>
      <c r="D68" s="75">
        <v>24</v>
      </c>
      <c r="E68" s="76">
        <v>637</v>
      </c>
      <c r="F68" s="77">
        <v>585.79999999999995</v>
      </c>
      <c r="G68" s="78">
        <v>380</v>
      </c>
      <c r="H68" s="79">
        <v>0</v>
      </c>
      <c r="I68" s="79">
        <f t="shared" si="3"/>
        <v>8.0033698399326031E-2</v>
      </c>
      <c r="J68" s="79">
        <v>0</v>
      </c>
      <c r="K68" s="80">
        <v>0</v>
      </c>
      <c r="L68" s="78">
        <v>0.08</v>
      </c>
      <c r="M68" s="81">
        <f t="shared" si="4"/>
        <v>-3.3698399326029249E-5</v>
      </c>
      <c r="N68" s="78">
        <v>905.45</v>
      </c>
      <c r="O68" s="78">
        <v>279.77999999999997</v>
      </c>
      <c r="P68" s="78">
        <v>66.16</v>
      </c>
      <c r="Q68" s="78">
        <v>0</v>
      </c>
      <c r="R68" s="85">
        <v>0</v>
      </c>
      <c r="S68" s="85">
        <v>84.59</v>
      </c>
      <c r="T68" s="85">
        <v>162.97999999999999</v>
      </c>
      <c r="U68" s="85">
        <v>7.49</v>
      </c>
      <c r="V68" s="85">
        <v>1506</v>
      </c>
      <c r="W68" s="78">
        <v>0</v>
      </c>
      <c r="X68" s="88">
        <v>3.98</v>
      </c>
      <c r="Y68" s="78">
        <f t="shared" si="2"/>
        <v>3.98</v>
      </c>
      <c r="Z68" s="78"/>
      <c r="AA68" s="82" t="s">
        <v>120</v>
      </c>
      <c r="AB68" s="83" t="s">
        <v>94</v>
      </c>
      <c r="AC68" s="88"/>
    </row>
    <row r="69" spans="1:31">
      <c r="A69" s="72">
        <f t="shared" si="0"/>
        <v>58</v>
      </c>
      <c r="B69" s="73"/>
      <c r="C69" s="74" t="s">
        <v>119</v>
      </c>
      <c r="D69" s="75">
        <v>26</v>
      </c>
      <c r="E69" s="76">
        <v>637</v>
      </c>
      <c r="F69" s="77">
        <v>585.79999999999995</v>
      </c>
      <c r="G69" s="78">
        <v>380</v>
      </c>
      <c r="H69" s="79">
        <v>0</v>
      </c>
      <c r="I69" s="79">
        <f>(G69+0)/4748</f>
        <v>8.0033698399326031E-2</v>
      </c>
      <c r="J69" s="79">
        <v>0</v>
      </c>
      <c r="K69" s="80">
        <v>0</v>
      </c>
      <c r="L69" s="78">
        <v>0.08</v>
      </c>
      <c r="M69" s="81">
        <f>L69-I69</f>
        <v>-3.3698399326029249E-5</v>
      </c>
      <c r="N69" s="78">
        <v>905.45</v>
      </c>
      <c r="O69" s="78">
        <v>279.77999999999997</v>
      </c>
      <c r="P69" s="78">
        <v>66.16</v>
      </c>
      <c r="Q69" s="78">
        <v>0</v>
      </c>
      <c r="R69" s="85">
        <v>0</v>
      </c>
      <c r="S69" s="85">
        <v>84.59</v>
      </c>
      <c r="T69" s="85">
        <v>162.97999999999999</v>
      </c>
      <c r="U69" s="85">
        <v>7.49</v>
      </c>
      <c r="V69" s="85">
        <v>1506</v>
      </c>
      <c r="W69" s="78">
        <v>2.52</v>
      </c>
      <c r="X69" s="88">
        <v>0</v>
      </c>
      <c r="Y69" s="78">
        <f>W69+X69</f>
        <v>2.52</v>
      </c>
      <c r="Z69" s="78"/>
      <c r="AA69" s="82"/>
      <c r="AB69" s="83"/>
      <c r="AC69" s="88"/>
    </row>
    <row r="70" spans="1:31">
      <c r="A70" s="72">
        <f t="shared" si="0"/>
        <v>59</v>
      </c>
      <c r="B70" s="73"/>
      <c r="C70" s="74" t="s">
        <v>119</v>
      </c>
      <c r="D70" s="75">
        <v>36</v>
      </c>
      <c r="E70" s="76">
        <v>637</v>
      </c>
      <c r="F70" s="77">
        <v>585.79999999999995</v>
      </c>
      <c r="G70" s="78">
        <v>380</v>
      </c>
      <c r="H70" s="79">
        <v>0</v>
      </c>
      <c r="I70" s="79">
        <f>(G70+0)/4748</f>
        <v>8.0033698399326031E-2</v>
      </c>
      <c r="J70" s="79">
        <v>0</v>
      </c>
      <c r="K70" s="80">
        <v>0</v>
      </c>
      <c r="L70" s="78">
        <v>0.08</v>
      </c>
      <c r="M70" s="81">
        <f>L70-I70</f>
        <v>-3.3698399326029249E-5</v>
      </c>
      <c r="N70" s="78">
        <v>905.45</v>
      </c>
      <c r="O70" s="78">
        <v>279.77999999999997</v>
      </c>
      <c r="P70" s="78">
        <v>66.16</v>
      </c>
      <c r="Q70" s="78">
        <v>0</v>
      </c>
      <c r="R70" s="85">
        <v>0</v>
      </c>
      <c r="S70" s="85">
        <v>84.59</v>
      </c>
      <c r="T70" s="85">
        <v>162.97999999999999</v>
      </c>
      <c r="U70" s="85">
        <v>7.49</v>
      </c>
      <c r="V70" s="85">
        <v>1506</v>
      </c>
      <c r="W70" s="78">
        <v>2.52</v>
      </c>
      <c r="X70" s="88">
        <v>0</v>
      </c>
      <c r="Y70" s="78">
        <f>W70+X70</f>
        <v>2.52</v>
      </c>
      <c r="Z70" s="78"/>
      <c r="AA70" s="82"/>
      <c r="AB70" s="83"/>
      <c r="AC70" s="88"/>
    </row>
    <row r="71" spans="1:31">
      <c r="A71" s="72">
        <f t="shared" si="0"/>
        <v>60</v>
      </c>
      <c r="B71" s="73"/>
      <c r="C71" s="74" t="s">
        <v>119</v>
      </c>
      <c r="D71" s="75">
        <v>39</v>
      </c>
      <c r="E71" s="76">
        <v>637</v>
      </c>
      <c r="F71" s="77">
        <v>585.79999999999995</v>
      </c>
      <c r="G71" s="78">
        <v>380</v>
      </c>
      <c r="H71" s="79">
        <v>0</v>
      </c>
      <c r="I71" s="79">
        <f>(G71+0)/4748</f>
        <v>8.0033698399326031E-2</v>
      </c>
      <c r="J71" s="79">
        <v>0</v>
      </c>
      <c r="K71" s="80">
        <v>0</v>
      </c>
      <c r="L71" s="78">
        <v>0.08</v>
      </c>
      <c r="M71" s="81">
        <f>L71-I71</f>
        <v>-3.3698399326029249E-5</v>
      </c>
      <c r="N71" s="78">
        <v>905.45</v>
      </c>
      <c r="O71" s="78">
        <v>279.77999999999997</v>
      </c>
      <c r="P71" s="78">
        <v>66.16</v>
      </c>
      <c r="Q71" s="78">
        <v>0</v>
      </c>
      <c r="R71" s="85">
        <v>0</v>
      </c>
      <c r="S71" s="85">
        <v>84.59</v>
      </c>
      <c r="T71" s="85">
        <v>162.97999999999999</v>
      </c>
      <c r="U71" s="85">
        <v>7.49</v>
      </c>
      <c r="V71" s="85">
        <v>1506</v>
      </c>
      <c r="W71" s="78">
        <v>2.52</v>
      </c>
      <c r="X71" s="88">
        <v>0</v>
      </c>
      <c r="Y71" s="78">
        <f>W71+X71</f>
        <v>2.52</v>
      </c>
      <c r="Z71" s="78"/>
      <c r="AA71" s="82"/>
      <c r="AB71" s="83"/>
      <c r="AC71" s="88"/>
    </row>
    <row r="72" spans="1:31">
      <c r="A72" s="72"/>
      <c r="B72" s="73"/>
      <c r="C72" s="89" t="s">
        <v>121</v>
      </c>
      <c r="D72" s="75"/>
      <c r="E72" s="90"/>
      <c r="F72" s="77"/>
      <c r="G72" s="91"/>
      <c r="H72" s="79"/>
      <c r="I72" s="79">
        <f t="shared" si="3"/>
        <v>0</v>
      </c>
      <c r="J72" s="79"/>
      <c r="K72" s="79"/>
      <c r="L72" s="78"/>
      <c r="M72" s="81"/>
      <c r="N72" s="78"/>
      <c r="O72" s="78"/>
      <c r="P72" s="78"/>
      <c r="Q72" s="78"/>
      <c r="R72" s="85"/>
      <c r="S72" s="85"/>
      <c r="T72" s="85"/>
      <c r="U72" s="85"/>
      <c r="V72" s="85"/>
      <c r="W72" s="78"/>
      <c r="X72" s="88"/>
      <c r="Y72" s="78"/>
      <c r="Z72" s="78"/>
      <c r="AA72" s="92"/>
      <c r="AB72" s="83"/>
      <c r="AC72" s="88"/>
    </row>
    <row r="73" spans="1:31" ht="18.75" customHeight="1" thickBot="1">
      <c r="A73" s="93">
        <f>A68+1</f>
        <v>58</v>
      </c>
      <c r="B73" s="94"/>
      <c r="C73" s="94" t="s">
        <v>122</v>
      </c>
      <c r="D73" s="95" t="s">
        <v>123</v>
      </c>
      <c r="E73" s="96">
        <v>640</v>
      </c>
      <c r="F73" s="97">
        <v>607.70000000000005</v>
      </c>
      <c r="G73" s="98">
        <v>469</v>
      </c>
      <c r="H73" s="99">
        <v>0</v>
      </c>
      <c r="I73" s="79">
        <f t="shared" si="3"/>
        <v>9.8778433024431345E-2</v>
      </c>
      <c r="J73" s="99">
        <v>0</v>
      </c>
      <c r="K73" s="99">
        <v>0</v>
      </c>
      <c r="L73" s="78">
        <v>9.8799999999999999E-2</v>
      </c>
      <c r="M73" s="81">
        <f t="shared" si="4"/>
        <v>2.1566975568654279E-5</v>
      </c>
      <c r="N73" s="98">
        <v>1117.52</v>
      </c>
      <c r="O73" s="98">
        <v>345.31</v>
      </c>
      <c r="P73" s="98">
        <v>81.650000000000006</v>
      </c>
      <c r="Q73" s="98">
        <v>0</v>
      </c>
      <c r="R73" s="85">
        <v>0</v>
      </c>
      <c r="S73" s="85">
        <v>104.41</v>
      </c>
      <c r="T73" s="85">
        <v>201.15</v>
      </c>
      <c r="U73" s="85">
        <v>9.25</v>
      </c>
      <c r="V73" s="85">
        <v>1859</v>
      </c>
      <c r="W73" s="78">
        <v>0</v>
      </c>
      <c r="X73" s="88">
        <v>4.74</v>
      </c>
      <c r="Y73" s="78">
        <f t="shared" si="2"/>
        <v>4.74</v>
      </c>
      <c r="Z73" s="78">
        <v>0.69</v>
      </c>
      <c r="AA73" s="92" t="s">
        <v>124</v>
      </c>
      <c r="AB73" s="83" t="s">
        <v>94</v>
      </c>
      <c r="AC73" s="88"/>
    </row>
    <row r="74" spans="1:31" ht="15.75" thickBot="1">
      <c r="A74" s="180"/>
      <c r="B74" s="181"/>
      <c r="C74" s="100"/>
      <c r="D74" s="101" t="s">
        <v>125</v>
      </c>
      <c r="E74" s="102">
        <f t="shared" ref="E74:V74" si="5">SUM(E12:E73)</f>
        <v>48226.100000000028</v>
      </c>
      <c r="F74" s="102">
        <f t="shared" si="5"/>
        <v>43894.100000000028</v>
      </c>
      <c r="G74" s="102">
        <f t="shared" si="5"/>
        <v>27366.5</v>
      </c>
      <c r="H74" s="102">
        <f t="shared" si="5"/>
        <v>3119</v>
      </c>
      <c r="I74" s="103">
        <f t="shared" si="5"/>
        <v>6.4207034540859329</v>
      </c>
      <c r="J74" s="102">
        <f t="shared" si="5"/>
        <v>203</v>
      </c>
      <c r="K74" s="102">
        <f t="shared" si="5"/>
        <v>0</v>
      </c>
      <c r="L74" s="104">
        <f t="shared" si="5"/>
        <v>6.4205999999999985</v>
      </c>
      <c r="M74" s="104">
        <f t="shared" si="5"/>
        <v>-1.0345408593072369E-4</v>
      </c>
      <c r="N74" s="102">
        <f t="shared" si="5"/>
        <v>72639.679999999978</v>
      </c>
      <c r="O74" s="102">
        <f t="shared" si="5"/>
        <v>22445.68</v>
      </c>
      <c r="P74" s="102">
        <f t="shared" si="5"/>
        <v>6300.98</v>
      </c>
      <c r="Q74" s="102">
        <f t="shared" si="5"/>
        <v>1240.5199999999998</v>
      </c>
      <c r="R74" s="102">
        <f t="shared" si="5"/>
        <v>2624.53</v>
      </c>
      <c r="S74" s="102">
        <f t="shared" si="5"/>
        <v>6786.5800000000008</v>
      </c>
      <c r="T74" s="102">
        <f t="shared" si="5"/>
        <v>13037.250000000005</v>
      </c>
      <c r="U74" s="102">
        <f t="shared" si="5"/>
        <v>625.36999999999989</v>
      </c>
      <c r="V74" s="102">
        <f t="shared" si="5"/>
        <v>125701</v>
      </c>
      <c r="W74" s="102"/>
      <c r="X74" s="102" t="s">
        <v>58</v>
      </c>
      <c r="Y74" s="102"/>
      <c r="Z74" s="102"/>
      <c r="AA74" s="105" t="s">
        <v>58</v>
      </c>
      <c r="AB74" s="106" t="s">
        <v>58</v>
      </c>
      <c r="AC74" s="107" t="s">
        <v>58</v>
      </c>
      <c r="AD74" s="64"/>
      <c r="AE74" s="64"/>
    </row>
    <row r="75" spans="1:31" s="110" customFormat="1" ht="15.75">
      <c r="A75" s="182" t="s">
        <v>126</v>
      </c>
      <c r="B75" s="182"/>
      <c r="C75" s="182"/>
      <c r="D75" s="182"/>
      <c r="E75" s="108"/>
      <c r="F75" s="67"/>
      <c r="G75" s="67"/>
      <c r="H75" s="109"/>
      <c r="I75" s="109"/>
      <c r="W75" s="111"/>
      <c r="X75" s="112"/>
      <c r="Y75" s="112"/>
      <c r="Z75" s="112"/>
      <c r="AA75" s="113"/>
      <c r="AB75" s="114"/>
      <c r="AC75" s="111"/>
    </row>
    <row r="76" spans="1:31" s="110" customFormat="1">
      <c r="A76" s="183"/>
      <c r="B76" s="183"/>
      <c r="C76" s="183"/>
      <c r="D76" s="183"/>
      <c r="E76" s="113"/>
      <c r="F76" s="113"/>
      <c r="G76" s="113"/>
      <c r="L76" s="115"/>
      <c r="M76" s="115"/>
      <c r="W76" s="111"/>
      <c r="X76" s="111"/>
      <c r="Y76" s="111"/>
      <c r="Z76" s="111"/>
      <c r="AA76" s="113"/>
      <c r="AB76" s="114"/>
      <c r="AC76" s="111"/>
    </row>
    <row r="77" spans="1:31">
      <c r="G77" s="65"/>
    </row>
    <row r="78" spans="1:31">
      <c r="G78" s="116"/>
    </row>
    <row r="79" spans="1:31">
      <c r="G79" s="65"/>
    </row>
    <row r="80" spans="1:31">
      <c r="G80" s="65"/>
    </row>
    <row r="81" spans="7:7">
      <c r="G81" s="65"/>
    </row>
    <row r="82" spans="7:7">
      <c r="G82" s="65"/>
    </row>
    <row r="83" spans="7:7">
      <c r="G83" s="65"/>
    </row>
    <row r="84" spans="7:7">
      <c r="G84" s="65"/>
    </row>
    <row r="85" spans="7:7">
      <c r="G85" s="65"/>
    </row>
    <row r="86" spans="7:7">
      <c r="G86" s="65"/>
    </row>
    <row r="87" spans="7:7">
      <c r="G87" s="65"/>
    </row>
    <row r="88" spans="7:7">
      <c r="G88" s="65"/>
    </row>
    <row r="89" spans="7:7">
      <c r="G89" s="65"/>
    </row>
    <row r="90" spans="7:7">
      <c r="G90" s="65"/>
    </row>
    <row r="91" spans="7:7">
      <c r="G91" s="65"/>
    </row>
    <row r="92" spans="7:7">
      <c r="G92" s="65"/>
    </row>
    <row r="93" spans="7:7">
      <c r="G93" s="65"/>
    </row>
    <row r="94" spans="7:7">
      <c r="G94" s="65"/>
    </row>
    <row r="95" spans="7:7">
      <c r="G95" s="65"/>
    </row>
    <row r="96" spans="7:7">
      <c r="G96" s="65"/>
    </row>
    <row r="97" spans="7:7">
      <c r="G97" s="65"/>
    </row>
    <row r="98" spans="7:7">
      <c r="G98" s="65"/>
    </row>
    <row r="99" spans="7:7">
      <c r="G99" s="117"/>
    </row>
    <row r="100" spans="7:7">
      <c r="G100" s="117"/>
    </row>
    <row r="101" spans="7:7">
      <c r="G101" s="117"/>
    </row>
    <row r="102" spans="7:7">
      <c r="G102" s="117"/>
    </row>
    <row r="103" spans="7:7">
      <c r="G103" s="117"/>
    </row>
    <row r="104" spans="7:7">
      <c r="G104" s="117"/>
    </row>
    <row r="105" spans="7:7">
      <c r="G105" s="117"/>
    </row>
    <row r="106" spans="7:7">
      <c r="G106" s="117"/>
    </row>
    <row r="107" spans="7:7">
      <c r="G107" s="117"/>
    </row>
    <row r="108" spans="7:7">
      <c r="G108" s="117"/>
    </row>
    <row r="109" spans="7:7">
      <c r="G109" s="117"/>
    </row>
    <row r="110" spans="7:7">
      <c r="G110" s="117"/>
    </row>
    <row r="111" spans="7:7">
      <c r="G111" s="117"/>
    </row>
    <row r="112" spans="7:7">
      <c r="G112" s="117"/>
    </row>
    <row r="113" spans="7:7">
      <c r="G113" s="117"/>
    </row>
    <row r="114" spans="7:7">
      <c r="G114" s="117"/>
    </row>
    <row r="115" spans="7:7">
      <c r="G115" s="117"/>
    </row>
    <row r="116" spans="7:7">
      <c r="G116" s="117"/>
    </row>
    <row r="117" spans="7:7">
      <c r="G117" s="117"/>
    </row>
    <row r="118" spans="7:7">
      <c r="G118" s="117"/>
    </row>
    <row r="119" spans="7:7">
      <c r="G119" s="117"/>
    </row>
    <row r="120" spans="7:7">
      <c r="G120" s="117"/>
    </row>
    <row r="121" spans="7:7">
      <c r="G121" s="117"/>
    </row>
    <row r="122" spans="7:7">
      <c r="G122" s="117"/>
    </row>
    <row r="123" spans="7:7">
      <c r="G123" s="117"/>
    </row>
    <row r="124" spans="7:7">
      <c r="G124" s="117"/>
    </row>
    <row r="125" spans="7:7">
      <c r="G125" s="117"/>
    </row>
    <row r="126" spans="7:7">
      <c r="G126" s="117"/>
    </row>
    <row r="127" spans="7:7">
      <c r="G127" s="117"/>
    </row>
    <row r="128" spans="7:7">
      <c r="G128" s="117"/>
    </row>
    <row r="129" spans="7:7">
      <c r="G129" s="117"/>
    </row>
    <row r="130" spans="7:7">
      <c r="G130" s="117"/>
    </row>
    <row r="131" spans="7:7">
      <c r="G131" s="117"/>
    </row>
    <row r="132" spans="7:7">
      <c r="G132" s="117"/>
    </row>
    <row r="133" spans="7:7">
      <c r="G133" s="117"/>
    </row>
    <row r="134" spans="7:7">
      <c r="G134" s="117"/>
    </row>
    <row r="135" spans="7:7">
      <c r="G135" s="117"/>
    </row>
    <row r="136" spans="7:7">
      <c r="G136" s="117"/>
    </row>
    <row r="137" spans="7:7">
      <c r="G137" s="117"/>
    </row>
    <row r="138" spans="7:7">
      <c r="G138" s="117"/>
    </row>
    <row r="139" spans="7:7">
      <c r="G139" s="117"/>
    </row>
    <row r="140" spans="7:7">
      <c r="G140" s="117"/>
    </row>
    <row r="141" spans="7:7">
      <c r="G141" s="117"/>
    </row>
    <row r="142" spans="7:7">
      <c r="G142" s="117"/>
    </row>
    <row r="143" spans="7:7">
      <c r="G143" s="117"/>
    </row>
    <row r="144" spans="7:7">
      <c r="G144" s="117"/>
    </row>
    <row r="145" spans="3:7">
      <c r="G145" s="117"/>
    </row>
    <row r="146" spans="3:7">
      <c r="G146" s="117"/>
    </row>
    <row r="147" spans="3:7">
      <c r="G147" s="117"/>
    </row>
    <row r="148" spans="3:7">
      <c r="G148" s="117"/>
    </row>
    <row r="149" spans="3:7">
      <c r="G149" s="117"/>
    </row>
    <row r="150" spans="3:7">
      <c r="G150" s="117"/>
    </row>
    <row r="151" spans="3:7">
      <c r="G151" s="117"/>
    </row>
    <row r="152" spans="3:7">
      <c r="G152" s="117"/>
    </row>
    <row r="153" spans="3:7">
      <c r="C153" s="49"/>
      <c r="D153" s="49"/>
      <c r="E153" s="49"/>
      <c r="F153" s="49"/>
      <c r="G153" s="117"/>
    </row>
    <row r="154" spans="3:7">
      <c r="C154" s="49"/>
      <c r="D154" s="49"/>
      <c r="E154" s="49"/>
      <c r="F154" s="49"/>
      <c r="G154" s="117"/>
    </row>
    <row r="155" spans="3:7">
      <c r="C155" s="49"/>
      <c r="D155" s="49"/>
      <c r="E155" s="49"/>
      <c r="F155" s="49"/>
      <c r="G155" s="117"/>
    </row>
    <row r="156" spans="3:7">
      <c r="C156" s="49"/>
      <c r="D156" s="49"/>
      <c r="E156" s="49"/>
      <c r="F156" s="49"/>
      <c r="G156" s="117"/>
    </row>
    <row r="157" spans="3:7">
      <c r="C157" s="49"/>
      <c r="D157" s="49"/>
      <c r="E157" s="49"/>
      <c r="F157" s="49"/>
      <c r="G157" s="117"/>
    </row>
    <row r="158" spans="3:7">
      <c r="C158" s="49"/>
      <c r="D158" s="49"/>
      <c r="E158" s="49"/>
      <c r="F158" s="49"/>
      <c r="G158" s="117"/>
    </row>
    <row r="159" spans="3:7">
      <c r="C159" s="49"/>
      <c r="D159" s="49"/>
      <c r="E159" s="49"/>
      <c r="F159" s="49"/>
      <c r="G159" s="117"/>
    </row>
    <row r="160" spans="3:7">
      <c r="C160" s="117" t="s">
        <v>127</v>
      </c>
      <c r="D160" s="49"/>
      <c r="E160" s="49"/>
      <c r="F160" s="49"/>
      <c r="G160" s="117"/>
    </row>
    <row r="161" spans="3:7">
      <c r="C161" s="49"/>
      <c r="D161" s="49"/>
      <c r="E161" s="49"/>
      <c r="F161" s="49"/>
      <c r="G161" s="117"/>
    </row>
    <row r="162" spans="3:7">
      <c r="C162" s="49"/>
      <c r="D162" s="49"/>
      <c r="E162" s="49"/>
      <c r="F162" s="49"/>
      <c r="G162" s="117"/>
    </row>
    <row r="163" spans="3:7">
      <c r="C163" s="49"/>
      <c r="D163" s="49"/>
      <c r="E163" s="49"/>
      <c r="F163" s="49"/>
      <c r="G163" s="117"/>
    </row>
    <row r="164" spans="3:7">
      <c r="C164" s="49"/>
      <c r="D164" s="49"/>
      <c r="E164" s="49"/>
      <c r="F164" s="49"/>
      <c r="G164" s="117"/>
    </row>
    <row r="165" spans="3:7">
      <c r="C165" s="49"/>
      <c r="D165" s="49"/>
      <c r="E165" s="49"/>
      <c r="F165" s="49"/>
      <c r="G165" s="117"/>
    </row>
    <row r="166" spans="3:7">
      <c r="C166" s="49"/>
      <c r="D166" s="49"/>
      <c r="E166" s="49"/>
      <c r="F166" s="49"/>
      <c r="G166" s="117"/>
    </row>
    <row r="167" spans="3:7">
      <c r="C167" s="49"/>
      <c r="D167" s="49"/>
      <c r="E167" s="49"/>
      <c r="F167" s="49"/>
      <c r="G167" s="117"/>
    </row>
    <row r="168" spans="3:7">
      <c r="C168" s="49"/>
      <c r="D168" s="49"/>
      <c r="E168" s="49"/>
      <c r="F168" s="49"/>
      <c r="G168" s="117"/>
    </row>
    <row r="169" spans="3:7">
      <c r="G169" s="117"/>
    </row>
    <row r="170" spans="3:7">
      <c r="G170" s="117"/>
    </row>
    <row r="171" spans="3:7">
      <c r="G171" s="117"/>
    </row>
    <row r="172" spans="3:7">
      <c r="G172" s="117"/>
    </row>
    <row r="173" spans="3:7">
      <c r="G173" s="117"/>
    </row>
    <row r="174" spans="3:7">
      <c r="G174" s="117"/>
    </row>
    <row r="175" spans="3:7">
      <c r="G175" s="117"/>
    </row>
    <row r="176" spans="3:7">
      <c r="G176" s="117"/>
    </row>
    <row r="177" spans="7:7">
      <c r="G177" s="117"/>
    </row>
    <row r="178" spans="7:7">
      <c r="G178" s="117"/>
    </row>
    <row r="179" spans="7:7">
      <c r="G179" s="117"/>
    </row>
    <row r="180" spans="7:7">
      <c r="G180" s="117"/>
    </row>
    <row r="181" spans="7:7">
      <c r="G181" s="117"/>
    </row>
    <row r="182" spans="7:7">
      <c r="G182" s="117"/>
    </row>
    <row r="183" spans="7:7">
      <c r="G183" s="117"/>
    </row>
    <row r="184" spans="7:7">
      <c r="G184" s="117"/>
    </row>
  </sheetData>
  <mergeCells count="34">
    <mergeCell ref="B2:AC2"/>
    <mergeCell ref="A3:D3"/>
    <mergeCell ref="A4:A7"/>
    <mergeCell ref="B4:B7"/>
    <mergeCell ref="C4:C7"/>
    <mergeCell ref="D4:D7"/>
    <mergeCell ref="E4:G4"/>
    <mergeCell ref="H4:H7"/>
    <mergeCell ref="J4:J7"/>
    <mergeCell ref="K4:K7"/>
    <mergeCell ref="Q4:Q7"/>
    <mergeCell ref="R4:R7"/>
    <mergeCell ref="S4:S7"/>
    <mergeCell ref="T4:T7"/>
    <mergeCell ref="L4:L7"/>
    <mergeCell ref="N4:N7"/>
    <mergeCell ref="O4:O7"/>
    <mergeCell ref="P4:P7"/>
    <mergeCell ref="X6:X7"/>
    <mergeCell ref="Y6:Y7"/>
    <mergeCell ref="U4:U7"/>
    <mergeCell ref="V4:V7"/>
    <mergeCell ref="W4:Y5"/>
    <mergeCell ref="Z4:Z7"/>
    <mergeCell ref="A74:B74"/>
    <mergeCell ref="A75:D75"/>
    <mergeCell ref="A76:D76"/>
    <mergeCell ref="AA4:AA7"/>
    <mergeCell ref="AB4:AB7"/>
    <mergeCell ref="AC4:AC7"/>
    <mergeCell ref="E5:E7"/>
    <mergeCell ref="F5:F7"/>
    <mergeCell ref="G5:G7"/>
    <mergeCell ref="W6:W7"/>
  </mergeCells>
  <phoneticPr fontId="0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1"/>
  <sheetViews>
    <sheetView workbookViewId="0">
      <selection activeCell="C19" sqref="C19"/>
    </sheetView>
  </sheetViews>
  <sheetFormatPr defaultRowHeight="15"/>
  <cols>
    <col min="1" max="1" width="4.85546875" style="45" customWidth="1"/>
    <col min="2" max="2" width="6.7109375" style="45" customWidth="1"/>
    <col min="3" max="3" width="22.5703125" style="45" customWidth="1"/>
    <col min="4" max="4" width="8.85546875" style="45" customWidth="1"/>
    <col min="5" max="5" width="10.85546875" style="118" hidden="1" customWidth="1"/>
    <col min="6" max="6" width="11" style="118" hidden="1" customWidth="1"/>
    <col min="7" max="7" width="11.140625" style="118" hidden="1" customWidth="1"/>
    <col min="8" max="8" width="11" style="118" hidden="1" customWidth="1"/>
    <col min="9" max="9" width="7.85546875" style="118" hidden="1" customWidth="1"/>
    <col min="10" max="10" width="6.7109375" style="118" hidden="1" customWidth="1"/>
    <col min="11" max="11" width="7.85546875" style="118" hidden="1" customWidth="1"/>
    <col min="12" max="12" width="11" style="118" hidden="1" customWidth="1"/>
    <col min="13" max="13" width="10.42578125" style="118" hidden="1" customWidth="1"/>
    <col min="14" max="14" width="11.42578125" style="118" hidden="1" customWidth="1"/>
    <col min="15" max="15" width="10.5703125" style="118" hidden="1" customWidth="1"/>
    <col min="16" max="16" width="10.7109375" style="118" hidden="1" customWidth="1"/>
    <col min="17" max="20" width="9.140625" style="118" hidden="1" customWidth="1"/>
    <col min="21" max="21" width="10.7109375" style="118" hidden="1" customWidth="1"/>
    <col min="22" max="22" width="9" style="118" customWidth="1"/>
    <col min="23" max="23" width="12.42578125" style="118" customWidth="1"/>
    <col min="24" max="24" width="13.140625" style="118" customWidth="1"/>
    <col min="25" max="25" width="15.85546875" style="118" hidden="1" customWidth="1"/>
    <col min="26" max="26" width="16.7109375" style="118" customWidth="1"/>
    <col min="27" max="27" width="20.42578125" style="119" customWidth="1"/>
    <col min="28" max="16384" width="9.140625" style="45"/>
  </cols>
  <sheetData>
    <row r="1" spans="1:31">
      <c r="AA1" s="119" t="s">
        <v>128</v>
      </c>
    </row>
    <row r="2" spans="1:31" ht="39.75" customHeight="1">
      <c r="A2" s="48"/>
      <c r="B2" s="201" t="s">
        <v>129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31" ht="18.75" customHeight="1" thickBot="1">
      <c r="A3" s="245"/>
      <c r="B3" s="245"/>
      <c r="C3" s="245"/>
      <c r="D3" s="2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246"/>
      <c r="AA3" s="246"/>
    </row>
    <row r="4" spans="1:31" ht="15.75" customHeight="1" thickBot="1">
      <c r="A4" s="247" t="s">
        <v>52</v>
      </c>
      <c r="B4" s="189" t="s">
        <v>64</v>
      </c>
      <c r="C4" s="205" t="s">
        <v>65</v>
      </c>
      <c r="D4" s="207" t="s">
        <v>54</v>
      </c>
      <c r="E4" s="252" t="s">
        <v>66</v>
      </c>
      <c r="F4" s="253"/>
      <c r="G4" s="254"/>
      <c r="H4" s="189" t="s">
        <v>130</v>
      </c>
      <c r="I4" s="243" t="s">
        <v>131</v>
      </c>
      <c r="J4" s="189" t="s">
        <v>68</v>
      </c>
      <c r="K4" s="243" t="s">
        <v>69</v>
      </c>
      <c r="L4" s="243" t="s">
        <v>70</v>
      </c>
      <c r="M4" s="239" t="s">
        <v>71</v>
      </c>
      <c r="N4" s="239" t="s">
        <v>72</v>
      </c>
      <c r="O4" s="239" t="s">
        <v>73</v>
      </c>
      <c r="P4" s="239" t="s">
        <v>74</v>
      </c>
      <c r="Q4" s="235" t="s">
        <v>75</v>
      </c>
      <c r="R4" s="235" t="s">
        <v>76</v>
      </c>
      <c r="S4" s="235" t="s">
        <v>77</v>
      </c>
      <c r="T4" s="235" t="s">
        <v>78</v>
      </c>
      <c r="U4" s="237" t="s">
        <v>79</v>
      </c>
      <c r="V4" s="228" t="s">
        <v>80</v>
      </c>
      <c r="W4" s="229"/>
      <c r="X4" s="230"/>
      <c r="Y4" s="158" t="s">
        <v>46</v>
      </c>
      <c r="Z4" s="231" t="s">
        <v>81</v>
      </c>
      <c r="AA4" s="184" t="s">
        <v>47</v>
      </c>
    </row>
    <row r="5" spans="1:31">
      <c r="A5" s="248"/>
      <c r="B5" s="190"/>
      <c r="C5" s="206"/>
      <c r="D5" s="208"/>
      <c r="E5" s="187" t="s">
        <v>82</v>
      </c>
      <c r="F5" s="187" t="s">
        <v>83</v>
      </c>
      <c r="G5" s="189" t="s">
        <v>132</v>
      </c>
      <c r="H5" s="190"/>
      <c r="I5" s="199"/>
      <c r="J5" s="190"/>
      <c r="K5" s="199"/>
      <c r="L5" s="199"/>
      <c r="M5" s="195"/>
      <c r="N5" s="195"/>
      <c r="O5" s="195"/>
      <c r="P5" s="195"/>
      <c r="Q5" s="241"/>
      <c r="R5" s="192"/>
      <c r="S5" s="192"/>
      <c r="T5" s="192"/>
      <c r="U5" s="194"/>
      <c r="V5" s="175"/>
      <c r="W5" s="176"/>
      <c r="X5" s="177"/>
      <c r="Y5" s="159"/>
      <c r="Z5" s="179"/>
      <c r="AA5" s="185"/>
    </row>
    <row r="6" spans="1:31" ht="15" customHeight="1">
      <c r="A6" s="248"/>
      <c r="B6" s="190"/>
      <c r="C6" s="206"/>
      <c r="D6" s="208"/>
      <c r="E6" s="188"/>
      <c r="F6" s="188"/>
      <c r="G6" s="190"/>
      <c r="H6" s="190"/>
      <c r="I6" s="199"/>
      <c r="J6" s="190"/>
      <c r="K6" s="199"/>
      <c r="L6" s="199"/>
      <c r="M6" s="195"/>
      <c r="N6" s="195"/>
      <c r="O6" s="195"/>
      <c r="P6" s="195"/>
      <c r="Q6" s="241"/>
      <c r="R6" s="192"/>
      <c r="S6" s="192"/>
      <c r="T6" s="192"/>
      <c r="U6" s="194"/>
      <c r="V6" s="170" t="s">
        <v>48</v>
      </c>
      <c r="W6" s="171" t="s">
        <v>133</v>
      </c>
      <c r="X6" s="171" t="s">
        <v>50</v>
      </c>
      <c r="Y6" s="159"/>
      <c r="Z6" s="179"/>
      <c r="AA6" s="185"/>
    </row>
    <row r="7" spans="1:31" ht="111" customHeight="1" thickBot="1">
      <c r="A7" s="249"/>
      <c r="B7" s="226"/>
      <c r="C7" s="250"/>
      <c r="D7" s="251"/>
      <c r="E7" s="225"/>
      <c r="F7" s="225"/>
      <c r="G7" s="226"/>
      <c r="H7" s="226"/>
      <c r="I7" s="244"/>
      <c r="J7" s="226"/>
      <c r="K7" s="244"/>
      <c r="L7" s="244"/>
      <c r="M7" s="240"/>
      <c r="N7" s="240"/>
      <c r="O7" s="240"/>
      <c r="P7" s="240"/>
      <c r="Q7" s="242"/>
      <c r="R7" s="236"/>
      <c r="S7" s="236"/>
      <c r="T7" s="236"/>
      <c r="U7" s="238"/>
      <c r="V7" s="227"/>
      <c r="W7" s="234"/>
      <c r="X7" s="234"/>
      <c r="Y7" s="160"/>
      <c r="Z7" s="232"/>
      <c r="AA7" s="233"/>
      <c r="AE7" s="45" t="s">
        <v>85</v>
      </c>
    </row>
    <row r="8" spans="1:31" ht="27.75" customHeight="1" thickBot="1">
      <c r="A8" s="121" t="s">
        <v>58</v>
      </c>
      <c r="B8" s="122" t="s">
        <v>58</v>
      </c>
      <c r="C8" s="123" t="s">
        <v>58</v>
      </c>
      <c r="D8" s="123" t="s">
        <v>58</v>
      </c>
      <c r="E8" s="123" t="s">
        <v>86</v>
      </c>
      <c r="F8" s="124" t="s">
        <v>86</v>
      </c>
      <c r="G8" s="123" t="s">
        <v>86</v>
      </c>
      <c r="H8" s="123"/>
      <c r="I8" s="123" t="s">
        <v>86</v>
      </c>
      <c r="J8" s="123" t="s">
        <v>86</v>
      </c>
      <c r="K8" s="123" t="s">
        <v>86</v>
      </c>
      <c r="L8" s="123" t="s">
        <v>87</v>
      </c>
      <c r="M8" s="123" t="s">
        <v>88</v>
      </c>
      <c r="N8" s="123" t="s">
        <v>88</v>
      </c>
      <c r="O8" s="123" t="s">
        <v>86</v>
      </c>
      <c r="P8" s="123" t="s">
        <v>88</v>
      </c>
      <c r="Q8" s="123" t="s">
        <v>88</v>
      </c>
      <c r="R8" s="123" t="s">
        <v>88</v>
      </c>
      <c r="S8" s="123" t="s">
        <v>88</v>
      </c>
      <c r="T8" s="123" t="s">
        <v>88</v>
      </c>
      <c r="U8" s="123" t="s">
        <v>88</v>
      </c>
      <c r="V8" s="123" t="s">
        <v>51</v>
      </c>
      <c r="W8" s="123" t="s">
        <v>51</v>
      </c>
      <c r="X8" s="123" t="s">
        <v>51</v>
      </c>
      <c r="Y8" s="125" t="s">
        <v>51</v>
      </c>
      <c r="Z8" s="126" t="s">
        <v>89</v>
      </c>
      <c r="AA8" s="127" t="s">
        <v>58</v>
      </c>
    </row>
    <row r="9" spans="1:31" ht="15" customHeight="1" thickBot="1">
      <c r="A9" s="128">
        <v>1</v>
      </c>
      <c r="B9" s="129">
        <v>2</v>
      </c>
      <c r="C9" s="129">
        <v>3</v>
      </c>
      <c r="D9" s="129">
        <v>4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>
        <v>5</v>
      </c>
      <c r="W9" s="129">
        <v>6</v>
      </c>
      <c r="X9" s="129">
        <v>7</v>
      </c>
      <c r="Y9" s="129">
        <v>8</v>
      </c>
      <c r="Z9" s="130">
        <v>9</v>
      </c>
      <c r="AA9" s="131">
        <v>10</v>
      </c>
    </row>
    <row r="10" spans="1:31" ht="20.25">
      <c r="A10" s="213" t="s">
        <v>134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5"/>
    </row>
    <row r="11" spans="1:31">
      <c r="A11" s="132">
        <v>1</v>
      </c>
      <c r="B11" s="133"/>
      <c r="C11" s="133" t="s">
        <v>135</v>
      </c>
      <c r="D11" s="134">
        <v>1</v>
      </c>
      <c r="E11" s="135">
        <v>261.39999999999998</v>
      </c>
      <c r="F11" s="135">
        <v>239.4</v>
      </c>
      <c r="G11" s="135">
        <v>292.39999999999998</v>
      </c>
      <c r="H11" s="135">
        <f>G11</f>
        <v>292.39999999999998</v>
      </c>
      <c r="I11" s="135">
        <v>0</v>
      </c>
      <c r="J11" s="135">
        <v>0</v>
      </c>
      <c r="K11" s="135">
        <v>0</v>
      </c>
      <c r="L11" s="135">
        <v>6.1600000000000002E-2</v>
      </c>
      <c r="M11" s="135">
        <v>696.72</v>
      </c>
      <c r="N11" s="135">
        <v>215.29</v>
      </c>
      <c r="O11" s="135">
        <v>82.11</v>
      </c>
      <c r="P11" s="135">
        <v>0</v>
      </c>
      <c r="Q11" s="135">
        <v>0</v>
      </c>
      <c r="R11" s="135">
        <v>65.09</v>
      </c>
      <c r="S11" s="135">
        <v>162.88999999999999</v>
      </c>
      <c r="T11" s="135">
        <v>6.11</v>
      </c>
      <c r="U11" s="135">
        <v>1228</v>
      </c>
      <c r="V11" s="135">
        <v>0</v>
      </c>
      <c r="W11" s="136">
        <v>3.5</v>
      </c>
      <c r="X11" s="136">
        <f>V11+W11</f>
        <v>3.5</v>
      </c>
      <c r="Y11" s="136">
        <v>0</v>
      </c>
      <c r="Z11" s="135" t="s">
        <v>136</v>
      </c>
      <c r="AA11" s="137" t="s">
        <v>94</v>
      </c>
    </row>
    <row r="12" spans="1:31">
      <c r="A12" s="132">
        <f t="shared" ref="A12:A71" si="0">A11+1</f>
        <v>2</v>
      </c>
      <c r="B12" s="133"/>
      <c r="C12" s="133" t="s">
        <v>135</v>
      </c>
      <c r="D12" s="134" t="s">
        <v>137</v>
      </c>
      <c r="E12" s="138">
        <v>1741.2</v>
      </c>
      <c r="F12" s="135">
        <v>1596.2</v>
      </c>
      <c r="G12" s="135">
        <v>1069</v>
      </c>
      <c r="H12" s="135">
        <f>G12</f>
        <v>1069</v>
      </c>
      <c r="I12" s="135"/>
      <c r="J12" s="135">
        <v>10</v>
      </c>
      <c r="K12" s="135"/>
      <c r="L12" s="135">
        <v>0.22509999999999999</v>
      </c>
      <c r="M12" s="135">
        <v>2547.17</v>
      </c>
      <c r="N12" s="135">
        <v>787.08</v>
      </c>
      <c r="O12" s="135">
        <v>300.17</v>
      </c>
      <c r="P12" s="135">
        <v>0</v>
      </c>
      <c r="Q12" s="135">
        <v>15.17</v>
      </c>
      <c r="R12" s="135">
        <v>237.98</v>
      </c>
      <c r="S12" s="135">
        <v>595.53</v>
      </c>
      <c r="T12" s="135">
        <v>22.42</v>
      </c>
      <c r="U12" s="135">
        <v>4506</v>
      </c>
      <c r="V12" s="135">
        <v>0</v>
      </c>
      <c r="W12" s="136">
        <v>3.75</v>
      </c>
      <c r="X12" s="136">
        <f t="shared" ref="X12:X74" si="1">V12+W12</f>
        <v>3.75</v>
      </c>
      <c r="Y12" s="136">
        <v>0</v>
      </c>
      <c r="Z12" s="135" t="s">
        <v>136</v>
      </c>
      <c r="AA12" s="137" t="s">
        <v>94</v>
      </c>
    </row>
    <row r="13" spans="1:31">
      <c r="A13" s="132">
        <f t="shared" si="0"/>
        <v>3</v>
      </c>
      <c r="B13" s="133"/>
      <c r="C13" s="133" t="s">
        <v>135</v>
      </c>
      <c r="D13" s="134">
        <v>2</v>
      </c>
      <c r="E13" s="135">
        <v>266.10000000000002</v>
      </c>
      <c r="F13" s="135">
        <v>244.1</v>
      </c>
      <c r="G13" s="135">
        <v>280</v>
      </c>
      <c r="H13" s="135">
        <f>G13</f>
        <v>280</v>
      </c>
      <c r="I13" s="135"/>
      <c r="J13" s="135"/>
      <c r="K13" s="135"/>
      <c r="L13" s="135">
        <v>5.8999999999999997E-2</v>
      </c>
      <c r="M13" s="135">
        <v>667.17</v>
      </c>
      <c r="N13" s="135">
        <v>206.16</v>
      </c>
      <c r="O13" s="135">
        <v>78.62</v>
      </c>
      <c r="P13" s="135">
        <v>0</v>
      </c>
      <c r="Q13" s="135">
        <v>0</v>
      </c>
      <c r="R13" s="135">
        <v>62.33</v>
      </c>
      <c r="S13" s="135">
        <v>155.99</v>
      </c>
      <c r="T13" s="135">
        <v>5.85</v>
      </c>
      <c r="U13" s="135">
        <v>1176</v>
      </c>
      <c r="V13" s="135">
        <v>0</v>
      </c>
      <c r="W13" s="136">
        <v>3.21</v>
      </c>
      <c r="X13" s="136">
        <f t="shared" si="1"/>
        <v>3.21</v>
      </c>
      <c r="Y13" s="136">
        <v>0</v>
      </c>
      <c r="Z13" s="135" t="s">
        <v>136</v>
      </c>
      <c r="AA13" s="137" t="s">
        <v>94</v>
      </c>
    </row>
    <row r="14" spans="1:31">
      <c r="A14" s="132">
        <f t="shared" si="0"/>
        <v>4</v>
      </c>
      <c r="B14" s="133"/>
      <c r="C14" s="133" t="s">
        <v>135</v>
      </c>
      <c r="D14" s="134">
        <v>3</v>
      </c>
      <c r="E14" s="135">
        <v>265.2</v>
      </c>
      <c r="F14" s="135">
        <v>202.1</v>
      </c>
      <c r="G14" s="135">
        <v>89.1</v>
      </c>
      <c r="H14" s="135">
        <f>89.1</f>
        <v>89.1</v>
      </c>
      <c r="I14" s="135"/>
      <c r="J14" s="135"/>
      <c r="K14" s="135"/>
      <c r="L14" s="135">
        <v>1.8800000000000001E-2</v>
      </c>
      <c r="M14" s="135">
        <v>212.3</v>
      </c>
      <c r="N14" s="135">
        <v>65.599999999999994</v>
      </c>
      <c r="O14" s="135">
        <v>277.91000000000003</v>
      </c>
      <c r="P14" s="135">
        <v>25.02</v>
      </c>
      <c r="Q14" s="135"/>
      <c r="R14" s="135">
        <v>19.84</v>
      </c>
      <c r="S14" s="135">
        <v>49.64</v>
      </c>
      <c r="T14" s="135">
        <v>1.86</v>
      </c>
      <c r="U14" s="135">
        <v>374</v>
      </c>
      <c r="V14" s="135">
        <v>0</v>
      </c>
      <c r="W14" s="136">
        <v>0</v>
      </c>
      <c r="X14" s="136">
        <f t="shared" si="1"/>
        <v>0</v>
      </c>
      <c r="Y14" s="136">
        <v>0</v>
      </c>
      <c r="Z14" s="135"/>
      <c r="AA14" s="137"/>
    </row>
    <row r="15" spans="1:31">
      <c r="A15" s="132">
        <f t="shared" si="0"/>
        <v>5</v>
      </c>
      <c r="B15" s="133"/>
      <c r="C15" s="133" t="s">
        <v>135</v>
      </c>
      <c r="D15" s="134">
        <v>4</v>
      </c>
      <c r="E15" s="135">
        <v>1029.4000000000001</v>
      </c>
      <c r="F15" s="135">
        <v>957.4</v>
      </c>
      <c r="G15" s="135">
        <v>1035.4000000000001</v>
      </c>
      <c r="H15" s="135">
        <f>G15</f>
        <v>1035.4000000000001</v>
      </c>
      <c r="I15" s="135"/>
      <c r="J15" s="135"/>
      <c r="K15" s="135"/>
      <c r="L15" s="135">
        <v>0.21809999999999999</v>
      </c>
      <c r="M15" s="135">
        <v>2467.11</v>
      </c>
      <c r="N15" s="135">
        <v>762.34</v>
      </c>
      <c r="O15" s="135">
        <v>290.74</v>
      </c>
      <c r="P15" s="135">
        <v>0</v>
      </c>
      <c r="Q15" s="135">
        <v>0</v>
      </c>
      <c r="R15" s="135">
        <v>230.5</v>
      </c>
      <c r="S15" s="135">
        <v>576.80999999999995</v>
      </c>
      <c r="T15" s="135">
        <v>21.64</v>
      </c>
      <c r="U15" s="135">
        <v>4349</v>
      </c>
      <c r="V15" s="135">
        <v>0</v>
      </c>
      <c r="W15" s="136">
        <v>2.92</v>
      </c>
      <c r="X15" s="136">
        <f t="shared" si="1"/>
        <v>2.92</v>
      </c>
      <c r="Y15" s="136">
        <v>0</v>
      </c>
      <c r="Z15" s="135" t="s">
        <v>136</v>
      </c>
      <c r="AA15" s="137" t="s">
        <v>94</v>
      </c>
    </row>
    <row r="16" spans="1:31">
      <c r="A16" s="132">
        <f t="shared" si="0"/>
        <v>6</v>
      </c>
      <c r="B16" s="133"/>
      <c r="C16" s="133" t="s">
        <v>135</v>
      </c>
      <c r="D16" s="134">
        <v>6</v>
      </c>
      <c r="E16" s="135">
        <v>1050.3</v>
      </c>
      <c r="F16" s="135">
        <v>978.3</v>
      </c>
      <c r="G16" s="135">
        <v>490</v>
      </c>
      <c r="H16" s="135">
        <f>G16</f>
        <v>490</v>
      </c>
      <c r="I16" s="135"/>
      <c r="J16" s="135"/>
      <c r="K16" s="135"/>
      <c r="L16" s="135">
        <v>0.1032</v>
      </c>
      <c r="M16" s="135">
        <v>1167.55</v>
      </c>
      <c r="N16" s="135">
        <v>360.77</v>
      </c>
      <c r="O16" s="135">
        <v>137.59</v>
      </c>
      <c r="P16" s="135">
        <v>0</v>
      </c>
      <c r="Q16" s="135">
        <v>0</v>
      </c>
      <c r="R16" s="135">
        <v>109.08</v>
      </c>
      <c r="S16" s="135">
        <v>272.97000000000003</v>
      </c>
      <c r="T16" s="135">
        <v>10.24</v>
      </c>
      <c r="U16" s="135">
        <v>2058</v>
      </c>
      <c r="V16" s="135">
        <v>0</v>
      </c>
      <c r="W16" s="136">
        <v>2.8</v>
      </c>
      <c r="X16" s="136">
        <f t="shared" si="1"/>
        <v>2.8</v>
      </c>
      <c r="Y16" s="136">
        <v>0</v>
      </c>
      <c r="Z16" s="135" t="s">
        <v>136</v>
      </c>
      <c r="AA16" s="137" t="s">
        <v>94</v>
      </c>
    </row>
    <row r="17" spans="1:31">
      <c r="A17" s="132">
        <f t="shared" si="0"/>
        <v>7</v>
      </c>
      <c r="B17" s="133"/>
      <c r="C17" s="133" t="s">
        <v>135</v>
      </c>
      <c r="D17" s="134">
        <v>8</v>
      </c>
      <c r="E17" s="135">
        <v>534.70000000000005</v>
      </c>
      <c r="F17" s="135">
        <v>491.5</v>
      </c>
      <c r="G17" s="135">
        <v>1257</v>
      </c>
      <c r="H17" s="135">
        <v>978.2</v>
      </c>
      <c r="I17" s="135"/>
      <c r="J17" s="135"/>
      <c r="K17" s="135"/>
      <c r="L17" s="135">
        <v>0.26469999999999999</v>
      </c>
      <c r="M17" s="135">
        <v>2995.13</v>
      </c>
      <c r="N17" s="135">
        <v>925.5</v>
      </c>
      <c r="O17" s="135">
        <v>352.96</v>
      </c>
      <c r="P17" s="135">
        <v>0</v>
      </c>
      <c r="Q17" s="135">
        <v>0</v>
      </c>
      <c r="R17" s="135">
        <v>279.83</v>
      </c>
      <c r="S17" s="135">
        <v>700.26</v>
      </c>
      <c r="T17" s="135">
        <v>26.27</v>
      </c>
      <c r="U17" s="135">
        <v>5280</v>
      </c>
      <c r="V17" s="135">
        <v>0</v>
      </c>
      <c r="W17" s="136">
        <v>5.69</v>
      </c>
      <c r="X17" s="136">
        <f t="shared" si="1"/>
        <v>5.69</v>
      </c>
      <c r="Y17" s="136">
        <v>0</v>
      </c>
      <c r="Z17" s="135" t="s">
        <v>136</v>
      </c>
      <c r="AA17" s="137" t="s">
        <v>94</v>
      </c>
    </row>
    <row r="18" spans="1:31">
      <c r="A18" s="132">
        <f t="shared" si="0"/>
        <v>8</v>
      </c>
      <c r="B18" s="133"/>
      <c r="C18" s="133" t="s">
        <v>138</v>
      </c>
      <c r="D18" s="134" t="s">
        <v>139</v>
      </c>
      <c r="E18" s="135">
        <v>1013.4</v>
      </c>
      <c r="F18" s="135">
        <v>941.4</v>
      </c>
      <c r="G18" s="135">
        <v>681</v>
      </c>
      <c r="H18" s="135">
        <v>681</v>
      </c>
      <c r="I18" s="135"/>
      <c r="J18" s="135"/>
      <c r="K18" s="135"/>
      <c r="L18" s="135">
        <v>0.1434</v>
      </c>
      <c r="M18" s="135">
        <v>1622.66</v>
      </c>
      <c r="N18" s="135">
        <v>501.4</v>
      </c>
      <c r="O18" s="135">
        <v>191.22</v>
      </c>
      <c r="P18" s="135">
        <v>0</v>
      </c>
      <c r="Q18" s="135">
        <v>0</v>
      </c>
      <c r="R18" s="135">
        <v>151.6</v>
      </c>
      <c r="S18" s="135">
        <v>379.38</v>
      </c>
      <c r="T18" s="135">
        <v>14.23</v>
      </c>
      <c r="U18" s="135">
        <v>2861</v>
      </c>
      <c r="V18" s="135">
        <v>0</v>
      </c>
      <c r="W18" s="136">
        <v>4.04</v>
      </c>
      <c r="X18" s="136">
        <f t="shared" si="1"/>
        <v>4.04</v>
      </c>
      <c r="Y18" s="136">
        <v>0</v>
      </c>
      <c r="Z18" s="135" t="s">
        <v>136</v>
      </c>
      <c r="AA18" s="137" t="s">
        <v>94</v>
      </c>
      <c r="AE18" s="45" t="s">
        <v>85</v>
      </c>
    </row>
    <row r="19" spans="1:31">
      <c r="A19" s="132">
        <f t="shared" si="0"/>
        <v>9</v>
      </c>
      <c r="B19" s="133"/>
      <c r="C19" s="133" t="s">
        <v>138</v>
      </c>
      <c r="D19" s="134">
        <v>9</v>
      </c>
      <c r="E19" s="135">
        <v>556.5</v>
      </c>
      <c r="F19" s="135">
        <v>502.5</v>
      </c>
      <c r="G19" s="135">
        <v>1047</v>
      </c>
      <c r="H19" s="135">
        <v>1047</v>
      </c>
      <c r="I19" s="135"/>
      <c r="J19" s="135">
        <v>5</v>
      </c>
      <c r="K19" s="135"/>
      <c r="L19" s="135">
        <v>0.2205</v>
      </c>
      <c r="M19" s="135">
        <v>2494.75</v>
      </c>
      <c r="N19" s="135">
        <v>770.88</v>
      </c>
      <c r="O19" s="135">
        <v>294</v>
      </c>
      <c r="P19" s="135">
        <v>0</v>
      </c>
      <c r="Q19" s="135">
        <v>7.58</v>
      </c>
      <c r="R19" s="135">
        <v>233.08</v>
      </c>
      <c r="S19" s="135">
        <v>583.27</v>
      </c>
      <c r="T19" s="135">
        <v>21.92</v>
      </c>
      <c r="U19" s="135">
        <v>4405</v>
      </c>
      <c r="V19" s="135">
        <v>0</v>
      </c>
      <c r="W19" s="136">
        <v>5.79</v>
      </c>
      <c r="X19" s="136">
        <f t="shared" si="1"/>
        <v>5.79</v>
      </c>
      <c r="Y19" s="136">
        <v>0</v>
      </c>
      <c r="Z19" s="135" t="s">
        <v>136</v>
      </c>
      <c r="AA19" s="137" t="s">
        <v>94</v>
      </c>
    </row>
    <row r="20" spans="1:31">
      <c r="A20" s="132">
        <f t="shared" si="0"/>
        <v>10</v>
      </c>
      <c r="B20" s="133"/>
      <c r="C20" s="133" t="s">
        <v>135</v>
      </c>
      <c r="D20" s="134">
        <v>10</v>
      </c>
      <c r="E20" s="135">
        <v>662.7</v>
      </c>
      <c r="F20" s="135">
        <v>614.79999999999995</v>
      </c>
      <c r="G20" s="135">
        <v>1601</v>
      </c>
      <c r="H20" s="135">
        <v>1601</v>
      </c>
      <c r="I20" s="135"/>
      <c r="J20" s="135">
        <v>5</v>
      </c>
      <c r="K20" s="135"/>
      <c r="L20" s="135">
        <v>0.3372</v>
      </c>
      <c r="M20" s="135">
        <v>3814.8</v>
      </c>
      <c r="N20" s="135">
        <v>1178.77</v>
      </c>
      <c r="O20" s="135">
        <v>449.56</v>
      </c>
      <c r="P20" s="135">
        <v>0</v>
      </c>
      <c r="Q20" s="135">
        <v>7.58</v>
      </c>
      <c r="R20" s="135">
        <v>356.41</v>
      </c>
      <c r="S20" s="135">
        <v>891.9</v>
      </c>
      <c r="T20" s="135">
        <v>33.5</v>
      </c>
      <c r="U20" s="135">
        <v>6733</v>
      </c>
      <c r="V20" s="135">
        <v>0</v>
      </c>
      <c r="W20" s="136">
        <v>5.46</v>
      </c>
      <c r="X20" s="136">
        <f t="shared" si="1"/>
        <v>5.46</v>
      </c>
      <c r="Y20" s="136">
        <v>0</v>
      </c>
      <c r="Z20" s="135" t="s">
        <v>136</v>
      </c>
      <c r="AA20" s="137" t="s">
        <v>94</v>
      </c>
    </row>
    <row r="21" spans="1:31" ht="16.5" customHeight="1">
      <c r="A21" s="132">
        <f t="shared" si="0"/>
        <v>11</v>
      </c>
      <c r="B21" s="133"/>
      <c r="C21" s="133" t="s">
        <v>135</v>
      </c>
      <c r="D21" s="134" t="s">
        <v>140</v>
      </c>
      <c r="E21" s="135">
        <v>771.1</v>
      </c>
      <c r="F21" s="135">
        <v>712.1</v>
      </c>
      <c r="G21" s="135">
        <v>435</v>
      </c>
      <c r="H21" s="135">
        <f t="shared" ref="H21:H37" si="2">G21</f>
        <v>435</v>
      </c>
      <c r="I21" s="135"/>
      <c r="J21" s="135">
        <v>5</v>
      </c>
      <c r="K21" s="135"/>
      <c r="L21" s="135">
        <v>9.1600000000000001E-2</v>
      </c>
      <c r="M21" s="135">
        <v>1036.5</v>
      </c>
      <c r="N21" s="135">
        <v>320.27999999999997</v>
      </c>
      <c r="O21" s="135">
        <v>122.15</v>
      </c>
      <c r="P21" s="135">
        <v>0</v>
      </c>
      <c r="Q21" s="135">
        <v>7.58</v>
      </c>
      <c r="R21" s="135">
        <v>96.84</v>
      </c>
      <c r="S21" s="135">
        <v>242.33</v>
      </c>
      <c r="T21" s="135">
        <v>9.1300000000000008</v>
      </c>
      <c r="U21" s="135">
        <v>1835</v>
      </c>
      <c r="V21" s="135">
        <v>0</v>
      </c>
      <c r="W21" s="136">
        <v>3.42</v>
      </c>
      <c r="X21" s="136">
        <f t="shared" si="1"/>
        <v>3.42</v>
      </c>
      <c r="Y21" s="136">
        <v>0</v>
      </c>
      <c r="Z21" s="135" t="s">
        <v>136</v>
      </c>
      <c r="AA21" s="137" t="s">
        <v>94</v>
      </c>
    </row>
    <row r="22" spans="1:31">
      <c r="A22" s="132">
        <f t="shared" si="0"/>
        <v>12</v>
      </c>
      <c r="B22" s="133"/>
      <c r="C22" s="133" t="s">
        <v>135</v>
      </c>
      <c r="D22" s="134">
        <v>12</v>
      </c>
      <c r="E22" s="135">
        <v>791.4</v>
      </c>
      <c r="F22" s="135">
        <v>652.20000000000005</v>
      </c>
      <c r="G22" s="135">
        <v>910.3</v>
      </c>
      <c r="H22" s="135">
        <f t="shared" si="2"/>
        <v>910.3</v>
      </c>
      <c r="I22" s="135"/>
      <c r="J22" s="135"/>
      <c r="K22" s="135"/>
      <c r="L22" s="135">
        <v>0.19170000000000001</v>
      </c>
      <c r="M22" s="135">
        <v>2169.0300000000002</v>
      </c>
      <c r="N22" s="135">
        <v>670.23</v>
      </c>
      <c r="O22" s="135">
        <v>255.61</v>
      </c>
      <c r="P22" s="135">
        <v>0</v>
      </c>
      <c r="Q22" s="135">
        <v>0</v>
      </c>
      <c r="R22" s="135">
        <v>202.65</v>
      </c>
      <c r="S22" s="135">
        <v>507.12</v>
      </c>
      <c r="T22" s="135">
        <v>19.02</v>
      </c>
      <c r="U22" s="135">
        <v>3824</v>
      </c>
      <c r="V22" s="135">
        <v>0</v>
      </c>
      <c r="W22" s="136">
        <v>4.2300000000000004</v>
      </c>
      <c r="X22" s="136">
        <f t="shared" si="1"/>
        <v>4.2300000000000004</v>
      </c>
      <c r="Y22" s="136">
        <v>0</v>
      </c>
      <c r="Z22" s="135" t="s">
        <v>136</v>
      </c>
      <c r="AA22" s="137" t="s">
        <v>94</v>
      </c>
    </row>
    <row r="23" spans="1:31">
      <c r="A23" s="132">
        <f t="shared" si="0"/>
        <v>13</v>
      </c>
      <c r="B23" s="133"/>
      <c r="C23" s="133" t="s">
        <v>135</v>
      </c>
      <c r="D23" s="134">
        <v>14</v>
      </c>
      <c r="E23" s="135">
        <v>782</v>
      </c>
      <c r="F23" s="135">
        <v>726</v>
      </c>
      <c r="G23" s="135">
        <v>865</v>
      </c>
      <c r="H23" s="135">
        <f t="shared" si="2"/>
        <v>865</v>
      </c>
      <c r="I23" s="135"/>
      <c r="J23" s="135">
        <v>5</v>
      </c>
      <c r="K23" s="135"/>
      <c r="L23" s="135">
        <v>0.1822</v>
      </c>
      <c r="M23" s="135">
        <v>2061.09</v>
      </c>
      <c r="N23" s="135">
        <v>636.88</v>
      </c>
      <c r="O23" s="135">
        <v>242.89</v>
      </c>
      <c r="P23" s="135">
        <v>0</v>
      </c>
      <c r="Q23" s="135">
        <v>7.58</v>
      </c>
      <c r="R23" s="135">
        <v>192.56</v>
      </c>
      <c r="S23" s="135">
        <v>481.88</v>
      </c>
      <c r="T23" s="135">
        <v>18.11</v>
      </c>
      <c r="U23" s="135">
        <v>3641</v>
      </c>
      <c r="V23" s="135">
        <v>0</v>
      </c>
      <c r="W23" s="136">
        <v>3.47</v>
      </c>
      <c r="X23" s="136">
        <f t="shared" si="1"/>
        <v>3.47</v>
      </c>
      <c r="Y23" s="136">
        <v>0</v>
      </c>
      <c r="Z23" s="135" t="s">
        <v>136</v>
      </c>
      <c r="AA23" s="137" t="s">
        <v>94</v>
      </c>
    </row>
    <row r="24" spans="1:31">
      <c r="A24" s="132">
        <f t="shared" si="0"/>
        <v>14</v>
      </c>
      <c r="B24" s="133"/>
      <c r="C24" s="133" t="s">
        <v>135</v>
      </c>
      <c r="D24" s="134">
        <v>16</v>
      </c>
      <c r="E24" s="135">
        <v>2505.9</v>
      </c>
      <c r="F24" s="135">
        <v>2053.8000000000002</v>
      </c>
      <c r="G24" s="135">
        <v>1727.7</v>
      </c>
      <c r="H24" s="135">
        <f t="shared" si="2"/>
        <v>1727.7</v>
      </c>
      <c r="I24" s="135"/>
      <c r="J24" s="135">
        <v>7.5</v>
      </c>
      <c r="K24" s="135"/>
      <c r="L24" s="135">
        <v>0.3639</v>
      </c>
      <c r="M24" s="135">
        <v>4116.7</v>
      </c>
      <c r="N24" s="135">
        <v>1272.06</v>
      </c>
      <c r="O24" s="135">
        <v>485.14</v>
      </c>
      <c r="P24" s="135">
        <v>0</v>
      </c>
      <c r="Q24" s="135">
        <v>11.38</v>
      </c>
      <c r="R24" s="135">
        <v>384.62</v>
      </c>
      <c r="S24" s="135">
        <v>962.48</v>
      </c>
      <c r="T24" s="135">
        <v>36.159999999999997</v>
      </c>
      <c r="U24" s="135">
        <v>7269</v>
      </c>
      <c r="V24" s="135">
        <v>0</v>
      </c>
      <c r="W24" s="136">
        <v>4.7</v>
      </c>
      <c r="X24" s="136">
        <f t="shared" si="1"/>
        <v>4.7</v>
      </c>
      <c r="Y24" s="136">
        <v>0</v>
      </c>
      <c r="Z24" s="135" t="s">
        <v>136</v>
      </c>
      <c r="AA24" s="137" t="s">
        <v>94</v>
      </c>
    </row>
    <row r="25" spans="1:31">
      <c r="A25" s="132">
        <f t="shared" si="0"/>
        <v>15</v>
      </c>
      <c r="B25" s="133"/>
      <c r="C25" s="133" t="s">
        <v>135</v>
      </c>
      <c r="D25" s="134">
        <v>18</v>
      </c>
      <c r="E25" s="135">
        <v>1660.86</v>
      </c>
      <c r="F25" s="135">
        <v>1525.86</v>
      </c>
      <c r="G25" s="135">
        <v>1236</v>
      </c>
      <c r="H25" s="135">
        <f t="shared" si="2"/>
        <v>1236</v>
      </c>
      <c r="I25" s="135"/>
      <c r="J25" s="135">
        <v>7.5</v>
      </c>
      <c r="K25" s="135"/>
      <c r="L25" s="135">
        <v>0.26029999999999998</v>
      </c>
      <c r="M25" s="135">
        <v>2945.09</v>
      </c>
      <c r="N25" s="135">
        <v>910.03</v>
      </c>
      <c r="O25" s="135">
        <v>347.07</v>
      </c>
      <c r="P25" s="135">
        <v>0</v>
      </c>
      <c r="Q25" s="135">
        <v>11.38</v>
      </c>
      <c r="R25" s="135">
        <v>275.16000000000003</v>
      </c>
      <c r="S25" s="135">
        <v>688.56</v>
      </c>
      <c r="T25" s="135">
        <v>25.89</v>
      </c>
      <c r="U25" s="135">
        <v>5203</v>
      </c>
      <c r="V25" s="135">
        <v>0</v>
      </c>
      <c r="W25" s="136">
        <v>4.53</v>
      </c>
      <c r="X25" s="136">
        <f t="shared" si="1"/>
        <v>4.53</v>
      </c>
      <c r="Y25" s="136">
        <v>0</v>
      </c>
      <c r="Z25" s="135" t="s">
        <v>136</v>
      </c>
      <c r="AA25" s="137" t="s">
        <v>94</v>
      </c>
    </row>
    <row r="26" spans="1:31">
      <c r="A26" s="132">
        <f t="shared" si="0"/>
        <v>16</v>
      </c>
      <c r="B26" s="133"/>
      <c r="C26" s="139" t="s">
        <v>135</v>
      </c>
      <c r="D26" s="134">
        <v>20</v>
      </c>
      <c r="E26" s="135">
        <v>1667.9</v>
      </c>
      <c r="F26" s="135">
        <v>1532.9</v>
      </c>
      <c r="G26" s="135">
        <v>1092</v>
      </c>
      <c r="H26" s="135">
        <f t="shared" si="2"/>
        <v>1092</v>
      </c>
      <c r="I26" s="135"/>
      <c r="J26" s="135">
        <v>7.5</v>
      </c>
      <c r="K26" s="135"/>
      <c r="L26" s="135">
        <v>0.23</v>
      </c>
      <c r="M26" s="135">
        <v>2601.98</v>
      </c>
      <c r="N26" s="135">
        <v>804.01</v>
      </c>
      <c r="O26" s="135">
        <v>306.63</v>
      </c>
      <c r="P26" s="135">
        <v>0</v>
      </c>
      <c r="Q26" s="135">
        <v>11.38</v>
      </c>
      <c r="R26" s="135">
        <v>243.1</v>
      </c>
      <c r="S26" s="135">
        <v>608.34</v>
      </c>
      <c r="T26" s="135">
        <v>22.88</v>
      </c>
      <c r="U26" s="135">
        <v>4598</v>
      </c>
      <c r="V26" s="135">
        <v>0</v>
      </c>
      <c r="W26" s="136">
        <v>3.99</v>
      </c>
      <c r="X26" s="136">
        <f t="shared" si="1"/>
        <v>3.99</v>
      </c>
      <c r="Y26" s="136">
        <v>0</v>
      </c>
      <c r="Z26" s="135" t="s">
        <v>136</v>
      </c>
      <c r="AA26" s="137" t="s">
        <v>94</v>
      </c>
    </row>
    <row r="27" spans="1:31">
      <c r="A27" s="132">
        <f t="shared" si="0"/>
        <v>17</v>
      </c>
      <c r="B27" s="133"/>
      <c r="C27" s="133" t="s">
        <v>135</v>
      </c>
      <c r="D27" s="134">
        <v>22</v>
      </c>
      <c r="E27" s="135">
        <v>2173.1999999999998</v>
      </c>
      <c r="F27" s="135">
        <v>1941.2</v>
      </c>
      <c r="G27" s="135">
        <v>1288</v>
      </c>
      <c r="H27" s="135">
        <f t="shared" si="2"/>
        <v>1288</v>
      </c>
      <c r="I27" s="135"/>
      <c r="J27" s="135">
        <v>10</v>
      </c>
      <c r="K27" s="135"/>
      <c r="L27" s="135">
        <v>0.27129999999999999</v>
      </c>
      <c r="M27" s="135">
        <v>3069</v>
      </c>
      <c r="N27" s="135">
        <v>948.32</v>
      </c>
      <c r="O27" s="135">
        <v>361.67</v>
      </c>
      <c r="P27" s="135">
        <v>0</v>
      </c>
      <c r="Q27" s="135">
        <v>15.17</v>
      </c>
      <c r="R27" s="135">
        <v>286.73</v>
      </c>
      <c r="S27" s="135">
        <v>717.53</v>
      </c>
      <c r="T27" s="135">
        <v>26.99</v>
      </c>
      <c r="U27" s="135">
        <v>5425</v>
      </c>
      <c r="V27" s="135">
        <v>0</v>
      </c>
      <c r="W27" s="136">
        <v>3.71</v>
      </c>
      <c r="X27" s="136">
        <f t="shared" si="1"/>
        <v>3.71</v>
      </c>
      <c r="Y27" s="136">
        <v>0</v>
      </c>
      <c r="Z27" s="135" t="s">
        <v>136</v>
      </c>
      <c r="AA27" s="137" t="s">
        <v>94</v>
      </c>
    </row>
    <row r="28" spans="1:31">
      <c r="A28" s="132">
        <f t="shared" si="0"/>
        <v>18</v>
      </c>
      <c r="B28" s="133"/>
      <c r="C28" s="133" t="s">
        <v>135</v>
      </c>
      <c r="D28" s="134">
        <v>24</v>
      </c>
      <c r="E28" s="135">
        <v>1496.3</v>
      </c>
      <c r="F28" s="135">
        <v>1355.9</v>
      </c>
      <c r="G28" s="135">
        <v>1239</v>
      </c>
      <c r="H28" s="135">
        <f t="shared" si="2"/>
        <v>1239</v>
      </c>
      <c r="I28" s="135"/>
      <c r="J28" s="135">
        <v>7.5</v>
      </c>
      <c r="K28" s="135"/>
      <c r="L28" s="135">
        <v>0.26100000000000001</v>
      </c>
      <c r="M28" s="135">
        <v>2952.24</v>
      </c>
      <c r="N28" s="135">
        <v>912.24</v>
      </c>
      <c r="O28" s="135">
        <v>347.91</v>
      </c>
      <c r="P28" s="135">
        <v>0</v>
      </c>
      <c r="Q28" s="135">
        <v>11.38</v>
      </c>
      <c r="R28" s="135">
        <v>275.82</v>
      </c>
      <c r="S28" s="135">
        <v>690.23</v>
      </c>
      <c r="T28" s="135">
        <v>25.95</v>
      </c>
      <c r="U28" s="135">
        <v>5216</v>
      </c>
      <c r="V28" s="135">
        <v>0</v>
      </c>
      <c r="W28" s="136">
        <v>5.1100000000000003</v>
      </c>
      <c r="X28" s="136">
        <f t="shared" si="1"/>
        <v>5.1100000000000003</v>
      </c>
      <c r="Y28" s="136">
        <v>0</v>
      </c>
      <c r="Z28" s="135" t="s">
        <v>136</v>
      </c>
      <c r="AA28" s="137" t="s">
        <v>94</v>
      </c>
    </row>
    <row r="29" spans="1:31">
      <c r="A29" s="132">
        <f t="shared" si="0"/>
        <v>19</v>
      </c>
      <c r="B29" s="133"/>
      <c r="C29" s="133" t="s">
        <v>135</v>
      </c>
      <c r="D29" s="134" t="s">
        <v>141</v>
      </c>
      <c r="E29" s="135">
        <v>1496.3</v>
      </c>
      <c r="F29" s="135">
        <v>1355.9</v>
      </c>
      <c r="G29" s="135">
        <v>1239</v>
      </c>
      <c r="H29" s="135">
        <f>G29</f>
        <v>1239</v>
      </c>
      <c r="I29" s="135"/>
      <c r="J29" s="135">
        <v>7.5</v>
      </c>
      <c r="K29" s="135"/>
      <c r="L29" s="135">
        <v>0.26100000000000001</v>
      </c>
      <c r="M29" s="135">
        <v>2952.24</v>
      </c>
      <c r="N29" s="135">
        <v>912.24</v>
      </c>
      <c r="O29" s="135">
        <v>347.91</v>
      </c>
      <c r="P29" s="135">
        <v>0</v>
      </c>
      <c r="Q29" s="135">
        <v>11.38</v>
      </c>
      <c r="R29" s="135">
        <v>275.82</v>
      </c>
      <c r="S29" s="135">
        <v>690.23</v>
      </c>
      <c r="T29" s="135">
        <v>25.95</v>
      </c>
      <c r="U29" s="135">
        <v>5216</v>
      </c>
      <c r="V29" s="135">
        <v>0</v>
      </c>
      <c r="W29" s="136">
        <v>5.66</v>
      </c>
      <c r="X29" s="136">
        <f>V29+W29</f>
        <v>5.66</v>
      </c>
      <c r="Y29" s="136">
        <v>0.38</v>
      </c>
      <c r="Z29" s="135" t="s">
        <v>142</v>
      </c>
      <c r="AA29" s="137"/>
    </row>
    <row r="30" spans="1:31">
      <c r="A30" s="132">
        <f t="shared" si="0"/>
        <v>20</v>
      </c>
      <c r="B30" s="133"/>
      <c r="C30" s="133" t="s">
        <v>135</v>
      </c>
      <c r="D30" s="134" t="s">
        <v>143</v>
      </c>
      <c r="E30" s="135">
        <v>1496.3</v>
      </c>
      <c r="F30" s="135">
        <v>1355.9</v>
      </c>
      <c r="G30" s="135">
        <v>1239</v>
      </c>
      <c r="H30" s="135">
        <f>G30</f>
        <v>1239</v>
      </c>
      <c r="I30" s="135"/>
      <c r="J30" s="135">
        <v>7.5</v>
      </c>
      <c r="K30" s="135"/>
      <c r="L30" s="135">
        <v>0.26100000000000001</v>
      </c>
      <c r="M30" s="135">
        <v>2952.24</v>
      </c>
      <c r="N30" s="135">
        <v>912.24</v>
      </c>
      <c r="O30" s="135">
        <v>347.91</v>
      </c>
      <c r="P30" s="135">
        <v>0</v>
      </c>
      <c r="Q30" s="135">
        <v>11.38</v>
      </c>
      <c r="R30" s="135">
        <v>275.82</v>
      </c>
      <c r="S30" s="135">
        <v>690.23</v>
      </c>
      <c r="T30" s="135">
        <v>25.95</v>
      </c>
      <c r="U30" s="135">
        <v>5216</v>
      </c>
      <c r="V30" s="135">
        <v>0</v>
      </c>
      <c r="W30" s="136">
        <v>4.5999999999999996</v>
      </c>
      <c r="X30" s="136">
        <f>V30+W30</f>
        <v>4.5999999999999996</v>
      </c>
      <c r="Y30" s="136">
        <v>0.63</v>
      </c>
      <c r="Z30" s="135" t="s">
        <v>142</v>
      </c>
      <c r="AA30" s="137"/>
    </row>
    <row r="31" spans="1:31">
      <c r="A31" s="132">
        <f t="shared" si="0"/>
        <v>21</v>
      </c>
      <c r="B31" s="133"/>
      <c r="C31" s="133" t="s">
        <v>135</v>
      </c>
      <c r="D31" s="134" t="s">
        <v>144</v>
      </c>
      <c r="E31" s="135">
        <v>1496.3</v>
      </c>
      <c r="F31" s="135">
        <v>1355.9</v>
      </c>
      <c r="G31" s="135">
        <v>1239</v>
      </c>
      <c r="H31" s="135">
        <f>G31</f>
        <v>1239</v>
      </c>
      <c r="I31" s="135"/>
      <c r="J31" s="135">
        <v>7.5</v>
      </c>
      <c r="K31" s="135"/>
      <c r="L31" s="135">
        <v>0.26100000000000001</v>
      </c>
      <c r="M31" s="135">
        <v>2952.24</v>
      </c>
      <c r="N31" s="135">
        <v>912.24</v>
      </c>
      <c r="O31" s="135">
        <v>347.91</v>
      </c>
      <c r="P31" s="135">
        <v>0</v>
      </c>
      <c r="Q31" s="135">
        <v>11.38</v>
      </c>
      <c r="R31" s="135">
        <v>275.82</v>
      </c>
      <c r="S31" s="135">
        <v>690.23</v>
      </c>
      <c r="T31" s="135">
        <v>25.95</v>
      </c>
      <c r="U31" s="135">
        <v>5216</v>
      </c>
      <c r="V31" s="135">
        <v>0</v>
      </c>
      <c r="W31" s="136">
        <v>4.7699999999999996</v>
      </c>
      <c r="X31" s="136">
        <f>V31+W31</f>
        <v>4.7699999999999996</v>
      </c>
      <c r="Y31" s="136">
        <v>0.6</v>
      </c>
      <c r="Z31" s="135" t="s">
        <v>142</v>
      </c>
      <c r="AA31" s="137"/>
    </row>
    <row r="32" spans="1:31">
      <c r="A32" s="132">
        <f t="shared" si="0"/>
        <v>22</v>
      </c>
      <c r="B32" s="133"/>
      <c r="C32" s="133" t="s">
        <v>135</v>
      </c>
      <c r="D32" s="134" t="s">
        <v>145</v>
      </c>
      <c r="E32" s="135">
        <v>1496.3</v>
      </c>
      <c r="F32" s="135">
        <v>1355.9</v>
      </c>
      <c r="G32" s="135">
        <v>1239</v>
      </c>
      <c r="H32" s="135">
        <f>G32</f>
        <v>1239</v>
      </c>
      <c r="I32" s="135"/>
      <c r="J32" s="135">
        <v>7.5</v>
      </c>
      <c r="K32" s="135"/>
      <c r="L32" s="135">
        <v>0.26100000000000001</v>
      </c>
      <c r="M32" s="135">
        <v>2952.24</v>
      </c>
      <c r="N32" s="135">
        <v>912.24</v>
      </c>
      <c r="O32" s="135">
        <v>347.91</v>
      </c>
      <c r="P32" s="135">
        <v>0</v>
      </c>
      <c r="Q32" s="135">
        <v>11.38</v>
      </c>
      <c r="R32" s="135">
        <v>275.82</v>
      </c>
      <c r="S32" s="135">
        <v>690.23</v>
      </c>
      <c r="T32" s="135">
        <v>25.95</v>
      </c>
      <c r="U32" s="135">
        <v>5216</v>
      </c>
      <c r="V32" s="135">
        <v>0</v>
      </c>
      <c r="W32" s="136">
        <v>5.76</v>
      </c>
      <c r="X32" s="136">
        <f>V32+W32</f>
        <v>5.76</v>
      </c>
      <c r="Y32" s="136">
        <v>0.62</v>
      </c>
      <c r="Z32" s="135" t="s">
        <v>142</v>
      </c>
      <c r="AA32" s="137"/>
    </row>
    <row r="33" spans="1:27">
      <c r="A33" s="132">
        <f t="shared" si="0"/>
        <v>23</v>
      </c>
      <c r="B33" s="133"/>
      <c r="C33" s="133" t="s">
        <v>135</v>
      </c>
      <c r="D33" s="134" t="s">
        <v>146</v>
      </c>
      <c r="E33" s="135">
        <v>1496.3</v>
      </c>
      <c r="F33" s="135">
        <v>1355.9</v>
      </c>
      <c r="G33" s="135">
        <v>1239</v>
      </c>
      <c r="H33" s="135">
        <f>G33</f>
        <v>1239</v>
      </c>
      <c r="I33" s="135"/>
      <c r="J33" s="135">
        <v>7.5</v>
      </c>
      <c r="K33" s="135"/>
      <c r="L33" s="135">
        <v>0.26100000000000001</v>
      </c>
      <c r="M33" s="135">
        <v>2952.24</v>
      </c>
      <c r="N33" s="135">
        <v>912.24</v>
      </c>
      <c r="O33" s="135">
        <v>347.91</v>
      </c>
      <c r="P33" s="135">
        <v>0</v>
      </c>
      <c r="Q33" s="135">
        <v>11.38</v>
      </c>
      <c r="R33" s="135">
        <v>275.82</v>
      </c>
      <c r="S33" s="135">
        <v>690.23</v>
      </c>
      <c r="T33" s="135">
        <v>25.95</v>
      </c>
      <c r="U33" s="135">
        <v>5216</v>
      </c>
      <c r="V33" s="135">
        <v>0</v>
      </c>
      <c r="W33" s="136">
        <v>7.43</v>
      </c>
      <c r="X33" s="136">
        <f>V33+W33</f>
        <v>7.43</v>
      </c>
      <c r="Y33" s="136">
        <v>0.59</v>
      </c>
      <c r="Z33" s="135" t="s">
        <v>142</v>
      </c>
      <c r="AA33" s="137"/>
    </row>
    <row r="34" spans="1:27">
      <c r="A34" s="132">
        <f t="shared" si="0"/>
        <v>24</v>
      </c>
      <c r="B34" s="133"/>
      <c r="C34" s="133" t="s">
        <v>138</v>
      </c>
      <c r="D34" s="134">
        <v>26</v>
      </c>
      <c r="E34" s="135">
        <v>1496.8</v>
      </c>
      <c r="F34" s="135">
        <v>1356.4</v>
      </c>
      <c r="G34" s="135">
        <v>796</v>
      </c>
      <c r="H34" s="135">
        <f t="shared" si="2"/>
        <v>796</v>
      </c>
      <c r="I34" s="135"/>
      <c r="J34" s="135">
        <v>7.5</v>
      </c>
      <c r="K34" s="135"/>
      <c r="L34" s="135">
        <v>0.1676</v>
      </c>
      <c r="M34" s="135">
        <v>1896.68</v>
      </c>
      <c r="N34" s="135">
        <v>586.07000000000005</v>
      </c>
      <c r="O34" s="135">
        <v>223.52</v>
      </c>
      <c r="P34" s="135">
        <v>0</v>
      </c>
      <c r="Q34" s="135">
        <v>11.38</v>
      </c>
      <c r="R34" s="135">
        <v>177.2</v>
      </c>
      <c r="S34" s="135">
        <v>443.44</v>
      </c>
      <c r="T34" s="135">
        <v>16.690000000000001</v>
      </c>
      <c r="U34" s="135">
        <v>3355</v>
      </c>
      <c r="V34" s="135">
        <v>0</v>
      </c>
      <c r="W34" s="136">
        <v>3.28</v>
      </c>
      <c r="X34" s="136">
        <f t="shared" si="1"/>
        <v>3.28</v>
      </c>
      <c r="Y34" s="136">
        <v>0</v>
      </c>
      <c r="Z34" s="135" t="s">
        <v>136</v>
      </c>
      <c r="AA34" s="137" t="s">
        <v>94</v>
      </c>
    </row>
    <row r="35" spans="1:27">
      <c r="A35" s="132">
        <f t="shared" si="0"/>
        <v>25</v>
      </c>
      <c r="B35" s="133"/>
      <c r="C35" s="133" t="s">
        <v>135</v>
      </c>
      <c r="D35" s="134">
        <v>28</v>
      </c>
      <c r="E35" s="135">
        <v>3009.5</v>
      </c>
      <c r="F35" s="135">
        <v>2725.1</v>
      </c>
      <c r="G35" s="135">
        <v>2162</v>
      </c>
      <c r="H35" s="135">
        <f t="shared" si="2"/>
        <v>2162</v>
      </c>
      <c r="I35" s="135"/>
      <c r="J35" s="135">
        <v>15</v>
      </c>
      <c r="K35" s="135"/>
      <c r="L35" s="135">
        <v>0.45529999999999998</v>
      </c>
      <c r="M35" s="135">
        <v>5151.53</v>
      </c>
      <c r="N35" s="135">
        <v>1591.82</v>
      </c>
      <c r="O35" s="135">
        <v>607.09</v>
      </c>
      <c r="P35" s="135">
        <v>0</v>
      </c>
      <c r="Q35" s="135">
        <v>22.75</v>
      </c>
      <c r="R35" s="135">
        <v>481.3</v>
      </c>
      <c r="S35" s="135">
        <v>1204.43</v>
      </c>
      <c r="T35" s="135">
        <v>45.29</v>
      </c>
      <c r="U35" s="135">
        <v>9104</v>
      </c>
      <c r="V35" s="135">
        <v>0</v>
      </c>
      <c r="W35" s="136">
        <v>4.4400000000000004</v>
      </c>
      <c r="X35" s="136">
        <f t="shared" si="1"/>
        <v>4.4400000000000004</v>
      </c>
      <c r="Y35" s="136">
        <v>0.21</v>
      </c>
      <c r="Z35" s="135" t="s">
        <v>136</v>
      </c>
      <c r="AA35" s="137" t="s">
        <v>94</v>
      </c>
    </row>
    <row r="36" spans="1:27">
      <c r="A36" s="132">
        <f t="shared" si="0"/>
        <v>26</v>
      </c>
      <c r="B36" s="133"/>
      <c r="C36" s="133" t="s">
        <v>147</v>
      </c>
      <c r="D36" s="134">
        <v>2</v>
      </c>
      <c r="E36" s="135">
        <v>432.5</v>
      </c>
      <c r="F36" s="135">
        <v>388.2</v>
      </c>
      <c r="G36" s="135">
        <v>672.3</v>
      </c>
      <c r="H36" s="135">
        <f t="shared" si="2"/>
        <v>672.3</v>
      </c>
      <c r="I36" s="135"/>
      <c r="J36" s="135"/>
      <c r="K36" s="135"/>
      <c r="L36" s="135">
        <v>0.1416</v>
      </c>
      <c r="M36" s="135">
        <v>1601.93</v>
      </c>
      <c r="N36" s="135">
        <v>495</v>
      </c>
      <c r="O36" s="135">
        <v>188.78</v>
      </c>
      <c r="P36" s="135">
        <v>0</v>
      </c>
      <c r="Q36" s="135">
        <v>0</v>
      </c>
      <c r="R36" s="135">
        <v>149.66999999999999</v>
      </c>
      <c r="S36" s="135">
        <v>374.53</v>
      </c>
      <c r="T36" s="135">
        <v>14.05</v>
      </c>
      <c r="U36" s="135">
        <v>2824</v>
      </c>
      <c r="V36" s="135">
        <v>0</v>
      </c>
      <c r="W36" s="136">
        <v>4.75</v>
      </c>
      <c r="X36" s="136">
        <f t="shared" si="1"/>
        <v>4.75</v>
      </c>
      <c r="Y36" s="136">
        <v>0</v>
      </c>
      <c r="Z36" s="135" t="s">
        <v>148</v>
      </c>
      <c r="AA36" s="137" t="s">
        <v>94</v>
      </c>
    </row>
    <row r="37" spans="1:27">
      <c r="A37" s="132">
        <f t="shared" si="0"/>
        <v>27</v>
      </c>
      <c r="B37" s="133"/>
      <c r="C37" s="133" t="s">
        <v>149</v>
      </c>
      <c r="D37" s="134">
        <v>4</v>
      </c>
      <c r="E37" s="135">
        <v>426.4</v>
      </c>
      <c r="F37" s="135">
        <v>382.1</v>
      </c>
      <c r="G37" s="135">
        <v>672.3</v>
      </c>
      <c r="H37" s="135">
        <f t="shared" si="2"/>
        <v>672.3</v>
      </c>
      <c r="I37" s="135">
        <v>0</v>
      </c>
      <c r="J37" s="135">
        <v>0</v>
      </c>
      <c r="K37" s="135">
        <v>0</v>
      </c>
      <c r="L37" s="135">
        <v>0.1416</v>
      </c>
      <c r="M37" s="135">
        <v>1601.93</v>
      </c>
      <c r="N37" s="135">
        <v>495</v>
      </c>
      <c r="O37" s="135">
        <v>188.78</v>
      </c>
      <c r="P37" s="135">
        <v>0</v>
      </c>
      <c r="Q37" s="135">
        <v>0</v>
      </c>
      <c r="R37" s="135">
        <v>149.66999999999999</v>
      </c>
      <c r="S37" s="135">
        <v>374.53</v>
      </c>
      <c r="T37" s="135">
        <v>14.05</v>
      </c>
      <c r="U37" s="135">
        <v>2824</v>
      </c>
      <c r="V37" s="135">
        <v>0</v>
      </c>
      <c r="W37" s="136">
        <v>4.83</v>
      </c>
      <c r="X37" s="136">
        <f t="shared" si="1"/>
        <v>4.83</v>
      </c>
      <c r="Y37" s="136">
        <v>0</v>
      </c>
      <c r="Z37" s="135" t="s">
        <v>148</v>
      </c>
      <c r="AA37" s="137" t="s">
        <v>94</v>
      </c>
    </row>
    <row r="38" spans="1:27">
      <c r="A38" s="132">
        <f t="shared" si="0"/>
        <v>28</v>
      </c>
      <c r="B38" s="133"/>
      <c r="C38" s="133" t="s">
        <v>150</v>
      </c>
      <c r="D38" s="134">
        <v>36</v>
      </c>
      <c r="E38" s="140">
        <v>352</v>
      </c>
      <c r="F38" s="140">
        <v>330.6</v>
      </c>
      <c r="G38" s="141">
        <v>330</v>
      </c>
      <c r="H38" s="135">
        <f>G38</f>
        <v>330</v>
      </c>
      <c r="I38" s="135"/>
      <c r="J38" s="135"/>
      <c r="K38" s="135"/>
      <c r="L38" s="135">
        <v>6.9500000000000006E-2</v>
      </c>
      <c r="M38" s="135">
        <v>786.31</v>
      </c>
      <c r="N38" s="135">
        <v>242.97</v>
      </c>
      <c r="O38" s="135">
        <v>92.66</v>
      </c>
      <c r="P38" s="135">
        <v>0</v>
      </c>
      <c r="Q38" s="135">
        <v>0</v>
      </c>
      <c r="R38" s="135">
        <v>73.459999999999994</v>
      </c>
      <c r="S38" s="135">
        <v>183.84</v>
      </c>
      <c r="T38" s="135">
        <v>6.9</v>
      </c>
      <c r="U38" s="135">
        <v>1386</v>
      </c>
      <c r="V38" s="135">
        <v>2.52</v>
      </c>
      <c r="W38" s="136">
        <v>0</v>
      </c>
      <c r="X38" s="136">
        <f>V38+W38</f>
        <v>2.52</v>
      </c>
      <c r="Y38" s="136">
        <v>0</v>
      </c>
      <c r="Z38" s="135"/>
      <c r="AA38" s="137"/>
    </row>
    <row r="39" spans="1:27">
      <c r="A39" s="132">
        <f t="shared" si="0"/>
        <v>29</v>
      </c>
      <c r="B39" s="133"/>
      <c r="C39" s="133" t="s">
        <v>150</v>
      </c>
      <c r="D39" s="134">
        <v>40</v>
      </c>
      <c r="E39" s="140">
        <v>352</v>
      </c>
      <c r="F39" s="140">
        <v>330.6</v>
      </c>
      <c r="G39" s="141">
        <v>330</v>
      </c>
      <c r="H39" s="135">
        <f>G39</f>
        <v>330</v>
      </c>
      <c r="I39" s="135"/>
      <c r="J39" s="135"/>
      <c r="K39" s="135"/>
      <c r="L39" s="135">
        <v>6.9500000000000006E-2</v>
      </c>
      <c r="M39" s="135">
        <v>786.31</v>
      </c>
      <c r="N39" s="135">
        <v>242.97</v>
      </c>
      <c r="O39" s="135">
        <v>92.66</v>
      </c>
      <c r="P39" s="135">
        <v>0</v>
      </c>
      <c r="Q39" s="135">
        <v>0</v>
      </c>
      <c r="R39" s="135">
        <v>73.459999999999994</v>
      </c>
      <c r="S39" s="135">
        <v>183.84</v>
      </c>
      <c r="T39" s="135">
        <v>6.9</v>
      </c>
      <c r="U39" s="135">
        <v>1386</v>
      </c>
      <c r="V39" s="135">
        <v>0</v>
      </c>
      <c r="W39" s="136">
        <v>5.58</v>
      </c>
      <c r="X39" s="136">
        <f t="shared" si="1"/>
        <v>5.58</v>
      </c>
      <c r="Y39" s="136">
        <v>0</v>
      </c>
      <c r="Z39" s="135" t="s">
        <v>151</v>
      </c>
      <c r="AA39" s="137" t="s">
        <v>94</v>
      </c>
    </row>
    <row r="40" spans="1:27">
      <c r="A40" s="132">
        <f t="shared" si="0"/>
        <v>30</v>
      </c>
      <c r="B40" s="133"/>
      <c r="C40" s="133" t="s">
        <v>150</v>
      </c>
      <c r="D40" s="134">
        <v>42</v>
      </c>
      <c r="E40" s="140">
        <v>392.2</v>
      </c>
      <c r="F40" s="140">
        <v>329.2</v>
      </c>
      <c r="G40" s="141">
        <v>330</v>
      </c>
      <c r="H40" s="135">
        <f>G40</f>
        <v>330</v>
      </c>
      <c r="I40" s="135"/>
      <c r="J40" s="135"/>
      <c r="K40" s="135"/>
      <c r="L40" s="135">
        <v>6.9500000000000006E-2</v>
      </c>
      <c r="M40" s="135">
        <v>786.31</v>
      </c>
      <c r="N40" s="135">
        <v>242.97</v>
      </c>
      <c r="O40" s="135">
        <v>92.66</v>
      </c>
      <c r="P40" s="135">
        <v>0</v>
      </c>
      <c r="Q40" s="135">
        <v>0</v>
      </c>
      <c r="R40" s="135">
        <v>73.459999999999994</v>
      </c>
      <c r="S40" s="135">
        <v>183.84</v>
      </c>
      <c r="T40" s="135">
        <v>6.9</v>
      </c>
      <c r="U40" s="135">
        <v>1386</v>
      </c>
      <c r="V40" s="135">
        <v>0</v>
      </c>
      <c r="W40" s="136">
        <v>5.6</v>
      </c>
      <c r="X40" s="136">
        <f t="shared" si="1"/>
        <v>5.6</v>
      </c>
      <c r="Y40" s="136">
        <v>0</v>
      </c>
      <c r="Z40" s="135" t="s">
        <v>151</v>
      </c>
      <c r="AA40" s="137" t="s">
        <v>94</v>
      </c>
    </row>
    <row r="41" spans="1:27">
      <c r="A41" s="132">
        <f t="shared" si="0"/>
        <v>31</v>
      </c>
      <c r="B41" s="133"/>
      <c r="C41" s="133" t="s">
        <v>150</v>
      </c>
      <c r="D41" s="134">
        <v>44</v>
      </c>
      <c r="E41" s="140">
        <v>346.9</v>
      </c>
      <c r="F41" s="140">
        <v>325.8</v>
      </c>
      <c r="G41" s="141">
        <v>330</v>
      </c>
      <c r="H41" s="135">
        <f>G41</f>
        <v>330</v>
      </c>
      <c r="I41" s="135"/>
      <c r="J41" s="135"/>
      <c r="K41" s="135"/>
      <c r="L41" s="135">
        <v>6.9500000000000006E-2</v>
      </c>
      <c r="M41" s="135">
        <v>786.31</v>
      </c>
      <c r="N41" s="135">
        <v>242.97</v>
      </c>
      <c r="O41" s="135">
        <v>92.66</v>
      </c>
      <c r="P41" s="135">
        <v>0</v>
      </c>
      <c r="Q41" s="135">
        <v>0</v>
      </c>
      <c r="R41" s="135">
        <v>73.459999999999994</v>
      </c>
      <c r="S41" s="135">
        <v>183.84</v>
      </c>
      <c r="T41" s="135">
        <v>6.9</v>
      </c>
      <c r="U41" s="135">
        <v>1386</v>
      </c>
      <c r="V41" s="135">
        <v>0</v>
      </c>
      <c r="W41" s="136">
        <v>5.66</v>
      </c>
      <c r="X41" s="136">
        <f t="shared" si="1"/>
        <v>5.66</v>
      </c>
      <c r="Y41" s="136">
        <v>0</v>
      </c>
      <c r="Z41" s="135" t="s">
        <v>151</v>
      </c>
      <c r="AA41" s="137" t="s">
        <v>94</v>
      </c>
    </row>
    <row r="42" spans="1:27">
      <c r="A42" s="132">
        <f t="shared" si="0"/>
        <v>32</v>
      </c>
      <c r="B42" s="133"/>
      <c r="C42" s="133" t="s">
        <v>150</v>
      </c>
      <c r="D42" s="134">
        <v>46</v>
      </c>
      <c r="E42" s="140">
        <v>358</v>
      </c>
      <c r="F42" s="140">
        <v>243.3</v>
      </c>
      <c r="G42" s="141">
        <v>330</v>
      </c>
      <c r="H42" s="135">
        <f>G42</f>
        <v>330</v>
      </c>
      <c r="I42" s="135"/>
      <c r="J42" s="135"/>
      <c r="K42" s="135"/>
      <c r="L42" s="135">
        <v>6.9500000000000006E-2</v>
      </c>
      <c r="M42" s="135">
        <v>786.31</v>
      </c>
      <c r="N42" s="135">
        <v>242.97</v>
      </c>
      <c r="O42" s="135">
        <v>92.66</v>
      </c>
      <c r="P42" s="135">
        <v>0</v>
      </c>
      <c r="Q42" s="135">
        <v>0</v>
      </c>
      <c r="R42" s="135">
        <v>73.459999999999994</v>
      </c>
      <c r="S42" s="135">
        <v>183.84</v>
      </c>
      <c r="T42" s="135">
        <v>6.9</v>
      </c>
      <c r="U42" s="135">
        <v>1386</v>
      </c>
      <c r="V42" s="135">
        <v>0</v>
      </c>
      <c r="W42" s="136">
        <v>3.86</v>
      </c>
      <c r="X42" s="136">
        <f t="shared" si="1"/>
        <v>3.86</v>
      </c>
      <c r="Y42" s="136">
        <v>0</v>
      </c>
      <c r="Z42" s="135" t="s">
        <v>151</v>
      </c>
      <c r="AA42" s="137" t="s">
        <v>94</v>
      </c>
    </row>
    <row r="43" spans="1:27">
      <c r="A43" s="132">
        <f t="shared" si="0"/>
        <v>33</v>
      </c>
      <c r="B43" s="133"/>
      <c r="C43" s="133" t="s">
        <v>150</v>
      </c>
      <c r="D43" s="134">
        <v>48</v>
      </c>
      <c r="E43" s="140">
        <v>488.4</v>
      </c>
      <c r="F43" s="140">
        <v>422.3</v>
      </c>
      <c r="G43" s="141">
        <v>597.6</v>
      </c>
      <c r="H43" s="135">
        <v>572.4</v>
      </c>
      <c r="I43" s="135"/>
      <c r="J43" s="135"/>
      <c r="K43" s="135"/>
      <c r="L43" s="135">
        <v>0.12590000000000001</v>
      </c>
      <c r="M43" s="135">
        <v>1423.94</v>
      </c>
      <c r="N43" s="135">
        <v>440</v>
      </c>
      <c r="O43" s="135">
        <v>167.81</v>
      </c>
      <c r="P43" s="135">
        <v>0</v>
      </c>
      <c r="Q43" s="135">
        <v>0</v>
      </c>
      <c r="R43" s="135">
        <v>133.04</v>
      </c>
      <c r="S43" s="135">
        <v>332.92</v>
      </c>
      <c r="T43" s="135">
        <v>12.49</v>
      </c>
      <c r="U43" s="135">
        <v>2510</v>
      </c>
      <c r="V43" s="135">
        <v>0</v>
      </c>
      <c r="W43" s="136">
        <v>3.71</v>
      </c>
      <c r="X43" s="136">
        <f t="shared" si="1"/>
        <v>3.71</v>
      </c>
      <c r="Y43" s="136">
        <v>0</v>
      </c>
      <c r="Z43" s="135" t="s">
        <v>151</v>
      </c>
      <c r="AA43" s="137" t="s">
        <v>94</v>
      </c>
    </row>
    <row r="44" spans="1:27">
      <c r="A44" s="132">
        <f t="shared" si="0"/>
        <v>34</v>
      </c>
      <c r="B44" s="133"/>
      <c r="C44" s="133" t="s">
        <v>150</v>
      </c>
      <c r="D44" s="134">
        <v>49</v>
      </c>
      <c r="E44" s="140">
        <v>1738.1</v>
      </c>
      <c r="F44" s="140">
        <v>1488.9</v>
      </c>
      <c r="G44" s="141">
        <v>702</v>
      </c>
      <c r="H44" s="135">
        <v>702</v>
      </c>
      <c r="I44" s="135"/>
      <c r="J44" s="135">
        <v>10</v>
      </c>
      <c r="K44" s="135"/>
      <c r="L44" s="135">
        <v>0.1479</v>
      </c>
      <c r="M44" s="135">
        <v>1672.7</v>
      </c>
      <c r="N44" s="135">
        <v>516.86</v>
      </c>
      <c r="O44" s="135">
        <v>197.12</v>
      </c>
      <c r="P44" s="135">
        <v>0</v>
      </c>
      <c r="Q44" s="135">
        <v>15.17</v>
      </c>
      <c r="R44" s="135">
        <v>156.28</v>
      </c>
      <c r="S44" s="135">
        <v>391.08</v>
      </c>
      <c r="T44" s="135">
        <v>14.75</v>
      </c>
      <c r="U44" s="135">
        <v>2964</v>
      </c>
      <c r="V44" s="135">
        <v>0</v>
      </c>
      <c r="W44" s="136">
        <v>2.64</v>
      </c>
      <c r="X44" s="136">
        <f t="shared" si="1"/>
        <v>2.64</v>
      </c>
      <c r="Y44" s="136">
        <v>0</v>
      </c>
      <c r="Z44" s="135" t="s">
        <v>151</v>
      </c>
      <c r="AA44" s="137" t="s">
        <v>94</v>
      </c>
    </row>
    <row r="45" spans="1:27">
      <c r="A45" s="132">
        <f>A43+1</f>
        <v>34</v>
      </c>
      <c r="B45" s="133"/>
      <c r="C45" s="133" t="s">
        <v>150</v>
      </c>
      <c r="D45" s="134">
        <v>50</v>
      </c>
      <c r="E45" s="140">
        <v>469.2</v>
      </c>
      <c r="F45" s="140">
        <v>393.7</v>
      </c>
      <c r="G45" s="141">
        <v>360</v>
      </c>
      <c r="H45" s="135">
        <f t="shared" ref="H45:H58" si="3">G45</f>
        <v>360</v>
      </c>
      <c r="I45" s="135"/>
      <c r="J45" s="135"/>
      <c r="K45" s="135"/>
      <c r="L45" s="135">
        <v>7.5800000000000006E-2</v>
      </c>
      <c r="M45" s="135">
        <v>857.79</v>
      </c>
      <c r="N45" s="135">
        <v>265.06</v>
      </c>
      <c r="O45" s="135">
        <v>101.09</v>
      </c>
      <c r="P45" s="135">
        <v>0</v>
      </c>
      <c r="Q45" s="135">
        <v>0</v>
      </c>
      <c r="R45" s="135">
        <v>80.14</v>
      </c>
      <c r="S45" s="135">
        <v>200.55</v>
      </c>
      <c r="T45" s="135">
        <v>7.52</v>
      </c>
      <c r="U45" s="135">
        <v>1512</v>
      </c>
      <c r="V45" s="135">
        <v>0</v>
      </c>
      <c r="W45" s="136">
        <v>5.1100000000000003</v>
      </c>
      <c r="X45" s="136">
        <f t="shared" si="1"/>
        <v>5.1100000000000003</v>
      </c>
      <c r="Y45" s="136">
        <v>0</v>
      </c>
      <c r="Z45" s="135" t="s">
        <v>151</v>
      </c>
      <c r="AA45" s="137" t="s">
        <v>94</v>
      </c>
    </row>
    <row r="46" spans="1:27">
      <c r="A46" s="132">
        <f t="shared" si="0"/>
        <v>35</v>
      </c>
      <c r="B46" s="133"/>
      <c r="C46" s="133" t="s">
        <v>150</v>
      </c>
      <c r="D46" s="134">
        <v>52</v>
      </c>
      <c r="E46" s="140">
        <v>414.9</v>
      </c>
      <c r="F46" s="140">
        <v>349.1</v>
      </c>
      <c r="G46" s="141">
        <v>360</v>
      </c>
      <c r="H46" s="135">
        <f t="shared" si="3"/>
        <v>360</v>
      </c>
      <c r="I46" s="135"/>
      <c r="J46" s="135"/>
      <c r="K46" s="135"/>
      <c r="L46" s="135">
        <v>7.5800000000000006E-2</v>
      </c>
      <c r="M46" s="135">
        <v>857.79</v>
      </c>
      <c r="N46" s="135">
        <v>265.06</v>
      </c>
      <c r="O46" s="135">
        <v>101.09</v>
      </c>
      <c r="P46" s="135">
        <v>0</v>
      </c>
      <c r="Q46" s="135">
        <v>0</v>
      </c>
      <c r="R46" s="135">
        <v>80.14</v>
      </c>
      <c r="S46" s="135">
        <v>200.55</v>
      </c>
      <c r="T46" s="135">
        <v>7.52</v>
      </c>
      <c r="U46" s="135">
        <v>1512</v>
      </c>
      <c r="V46" s="135">
        <v>0</v>
      </c>
      <c r="W46" s="136">
        <v>5.76</v>
      </c>
      <c r="X46" s="136">
        <f t="shared" si="1"/>
        <v>5.76</v>
      </c>
      <c r="Y46" s="136">
        <v>0</v>
      </c>
      <c r="Z46" s="135" t="s">
        <v>151</v>
      </c>
      <c r="AA46" s="137" t="s">
        <v>94</v>
      </c>
    </row>
    <row r="47" spans="1:27">
      <c r="A47" s="132">
        <f t="shared" si="0"/>
        <v>36</v>
      </c>
      <c r="B47" s="133"/>
      <c r="C47" s="133" t="s">
        <v>150</v>
      </c>
      <c r="D47" s="134">
        <v>54</v>
      </c>
      <c r="E47" s="140">
        <v>626.4</v>
      </c>
      <c r="F47" s="140">
        <v>533</v>
      </c>
      <c r="G47" s="141">
        <v>360</v>
      </c>
      <c r="H47" s="135">
        <f t="shared" si="3"/>
        <v>360</v>
      </c>
      <c r="I47" s="135"/>
      <c r="J47" s="135"/>
      <c r="K47" s="135"/>
      <c r="L47" s="135">
        <v>7.5800000000000006E-2</v>
      </c>
      <c r="M47" s="135">
        <v>857.79</v>
      </c>
      <c r="N47" s="135">
        <v>265.06</v>
      </c>
      <c r="O47" s="135">
        <v>101.09</v>
      </c>
      <c r="P47" s="135">
        <v>0</v>
      </c>
      <c r="Q47" s="135">
        <v>0</v>
      </c>
      <c r="R47" s="135">
        <v>80.14</v>
      </c>
      <c r="S47" s="135">
        <v>200.55</v>
      </c>
      <c r="T47" s="135">
        <v>7.52</v>
      </c>
      <c r="U47" s="135">
        <v>1512</v>
      </c>
      <c r="V47" s="135">
        <v>0</v>
      </c>
      <c r="W47" s="136">
        <v>3.78</v>
      </c>
      <c r="X47" s="136">
        <f t="shared" si="1"/>
        <v>3.78</v>
      </c>
      <c r="Y47" s="136">
        <v>0</v>
      </c>
      <c r="Z47" s="135" t="s">
        <v>151</v>
      </c>
      <c r="AA47" s="137" t="s">
        <v>94</v>
      </c>
    </row>
    <row r="48" spans="1:27">
      <c r="A48" s="132">
        <f t="shared" si="0"/>
        <v>37</v>
      </c>
      <c r="B48" s="133"/>
      <c r="C48" s="133" t="s">
        <v>150</v>
      </c>
      <c r="D48" s="134">
        <v>57</v>
      </c>
      <c r="E48" s="140">
        <v>551.6</v>
      </c>
      <c r="F48" s="140">
        <v>514.9</v>
      </c>
      <c r="G48" s="141">
        <v>299.89999999999998</v>
      </c>
      <c r="H48" s="135">
        <f t="shared" si="3"/>
        <v>299.89999999999998</v>
      </c>
      <c r="I48" s="135"/>
      <c r="J48" s="135"/>
      <c r="K48" s="135"/>
      <c r="L48" s="135">
        <v>6.3200000000000006E-2</v>
      </c>
      <c r="M48" s="135">
        <v>714.59</v>
      </c>
      <c r="N48" s="135">
        <v>220.81</v>
      </c>
      <c r="O48" s="135">
        <v>84.21</v>
      </c>
      <c r="P48" s="135">
        <v>0</v>
      </c>
      <c r="Q48" s="135">
        <v>0</v>
      </c>
      <c r="R48" s="135">
        <v>66.760000000000005</v>
      </c>
      <c r="S48" s="135">
        <v>167.07</v>
      </c>
      <c r="T48" s="135">
        <v>6.27</v>
      </c>
      <c r="U48" s="135">
        <v>1260</v>
      </c>
      <c r="V48" s="135">
        <v>0</v>
      </c>
      <c r="W48" s="136">
        <v>3.26</v>
      </c>
      <c r="X48" s="136">
        <f t="shared" si="1"/>
        <v>3.26</v>
      </c>
      <c r="Y48" s="136">
        <v>1.05</v>
      </c>
      <c r="Z48" s="135" t="s">
        <v>151</v>
      </c>
      <c r="AA48" s="137" t="s">
        <v>94</v>
      </c>
    </row>
    <row r="49" spans="1:27">
      <c r="A49" s="132">
        <f t="shared" si="0"/>
        <v>38</v>
      </c>
      <c r="B49" s="133"/>
      <c r="C49" s="133" t="s">
        <v>152</v>
      </c>
      <c r="D49" s="134">
        <v>1</v>
      </c>
      <c r="E49" s="135">
        <v>431.8</v>
      </c>
      <c r="F49" s="135">
        <v>387.5</v>
      </c>
      <c r="G49" s="135">
        <v>437.4</v>
      </c>
      <c r="H49" s="135">
        <f t="shared" si="3"/>
        <v>437.4</v>
      </c>
      <c r="I49" s="135"/>
      <c r="J49" s="135"/>
      <c r="K49" s="135"/>
      <c r="L49" s="135">
        <v>9.2100000000000001E-2</v>
      </c>
      <c r="M49" s="135">
        <v>1042.22</v>
      </c>
      <c r="N49" s="135">
        <v>322.05</v>
      </c>
      <c r="O49" s="135">
        <v>122.82</v>
      </c>
      <c r="P49" s="135">
        <v>0</v>
      </c>
      <c r="Q49" s="135">
        <v>0</v>
      </c>
      <c r="R49" s="135">
        <v>97.37</v>
      </c>
      <c r="S49" s="135">
        <v>243.67</v>
      </c>
      <c r="T49" s="135">
        <v>9.14</v>
      </c>
      <c r="U49" s="135">
        <v>1837</v>
      </c>
      <c r="V49" s="135">
        <v>0</v>
      </c>
      <c r="W49" s="136">
        <v>6.31</v>
      </c>
      <c r="X49" s="136">
        <f t="shared" si="1"/>
        <v>6.31</v>
      </c>
      <c r="Y49" s="136">
        <v>0</v>
      </c>
      <c r="Z49" s="135" t="s">
        <v>153</v>
      </c>
      <c r="AA49" s="137" t="s">
        <v>94</v>
      </c>
    </row>
    <row r="50" spans="1:27">
      <c r="A50" s="132">
        <f t="shared" si="0"/>
        <v>39</v>
      </c>
      <c r="B50" s="133"/>
      <c r="C50" s="133" t="s">
        <v>152</v>
      </c>
      <c r="D50" s="134">
        <v>3</v>
      </c>
      <c r="E50" s="135">
        <v>434.1</v>
      </c>
      <c r="F50" s="135">
        <v>389.8</v>
      </c>
      <c r="G50" s="135">
        <v>437.4</v>
      </c>
      <c r="H50" s="135">
        <f t="shared" si="3"/>
        <v>437.4</v>
      </c>
      <c r="I50" s="135"/>
      <c r="J50" s="135"/>
      <c r="K50" s="135"/>
      <c r="L50" s="135">
        <v>9.2100000000000001E-2</v>
      </c>
      <c r="M50" s="135">
        <v>1042.22</v>
      </c>
      <c r="N50" s="135">
        <v>322.05</v>
      </c>
      <c r="O50" s="135">
        <v>122.82</v>
      </c>
      <c r="P50" s="135">
        <v>0</v>
      </c>
      <c r="Q50" s="135">
        <v>0</v>
      </c>
      <c r="R50" s="135">
        <v>97.37</v>
      </c>
      <c r="S50" s="135">
        <v>243.67</v>
      </c>
      <c r="T50" s="135">
        <v>9.14</v>
      </c>
      <c r="U50" s="135">
        <v>1837</v>
      </c>
      <c r="V50" s="135">
        <v>0</v>
      </c>
      <c r="W50" s="136">
        <v>6.27</v>
      </c>
      <c r="X50" s="136">
        <f t="shared" si="1"/>
        <v>6.27</v>
      </c>
      <c r="Y50" s="136">
        <v>0</v>
      </c>
      <c r="Z50" s="136" t="s">
        <v>153</v>
      </c>
      <c r="AA50" s="137" t="s">
        <v>94</v>
      </c>
    </row>
    <row r="51" spans="1:27">
      <c r="A51" s="132">
        <f t="shared" si="0"/>
        <v>40</v>
      </c>
      <c r="B51" s="133"/>
      <c r="C51" s="133" t="s">
        <v>154</v>
      </c>
      <c r="D51" s="134">
        <v>2</v>
      </c>
      <c r="E51" s="135">
        <v>781.4</v>
      </c>
      <c r="F51" s="135">
        <v>714.8</v>
      </c>
      <c r="G51" s="135">
        <v>456.3</v>
      </c>
      <c r="H51" s="135">
        <f t="shared" si="3"/>
        <v>456.3</v>
      </c>
      <c r="I51" s="135"/>
      <c r="J51" s="135">
        <v>5</v>
      </c>
      <c r="K51" s="135"/>
      <c r="L51" s="135">
        <v>9.6100000000000005E-2</v>
      </c>
      <c r="M51" s="135">
        <v>1087.25</v>
      </c>
      <c r="N51" s="135">
        <v>335.96</v>
      </c>
      <c r="O51" s="135">
        <v>128.13</v>
      </c>
      <c r="P51" s="135">
        <v>0</v>
      </c>
      <c r="Q51" s="135">
        <v>7.58</v>
      </c>
      <c r="R51" s="135">
        <v>101.58</v>
      </c>
      <c r="S51" s="135">
        <v>254.2</v>
      </c>
      <c r="T51" s="135">
        <v>9.57</v>
      </c>
      <c r="U51" s="135">
        <v>1924</v>
      </c>
      <c r="V51" s="135">
        <v>0</v>
      </c>
      <c r="W51" s="136">
        <v>3.57</v>
      </c>
      <c r="X51" s="136">
        <f t="shared" si="1"/>
        <v>3.57</v>
      </c>
      <c r="Y51" s="136">
        <v>0</v>
      </c>
      <c r="Z51" s="135" t="s">
        <v>155</v>
      </c>
      <c r="AA51" s="137" t="s">
        <v>94</v>
      </c>
    </row>
    <row r="52" spans="1:27">
      <c r="A52" s="132">
        <f t="shared" si="0"/>
        <v>41</v>
      </c>
      <c r="B52" s="133"/>
      <c r="C52" s="133" t="s">
        <v>13</v>
      </c>
      <c r="D52" s="134">
        <v>4</v>
      </c>
      <c r="E52" s="135">
        <v>428.8</v>
      </c>
      <c r="F52" s="135">
        <v>386.6</v>
      </c>
      <c r="G52" s="135">
        <v>265.7</v>
      </c>
      <c r="H52" s="135">
        <f t="shared" si="3"/>
        <v>265.7</v>
      </c>
      <c r="I52" s="135"/>
      <c r="J52" s="135"/>
      <c r="K52" s="135">
        <v>0</v>
      </c>
      <c r="L52" s="135">
        <v>5.6000000000000001E-2</v>
      </c>
      <c r="M52" s="135">
        <v>633.1</v>
      </c>
      <c r="N52" s="135">
        <v>195.63</v>
      </c>
      <c r="O52" s="135">
        <v>74.61</v>
      </c>
      <c r="P52" s="135">
        <v>0</v>
      </c>
      <c r="Q52" s="135">
        <v>0</v>
      </c>
      <c r="R52" s="135">
        <v>59.15</v>
      </c>
      <c r="S52" s="135">
        <v>148.02000000000001</v>
      </c>
      <c r="T52" s="135">
        <v>5.55</v>
      </c>
      <c r="U52" s="135">
        <v>1116</v>
      </c>
      <c r="V52" s="135">
        <v>0</v>
      </c>
      <c r="W52" s="136">
        <v>3.84</v>
      </c>
      <c r="X52" s="136">
        <f t="shared" si="1"/>
        <v>3.84</v>
      </c>
      <c r="Y52" s="136">
        <v>0</v>
      </c>
      <c r="Z52" s="135" t="s">
        <v>155</v>
      </c>
      <c r="AA52" s="137" t="s">
        <v>94</v>
      </c>
    </row>
    <row r="53" spans="1:27">
      <c r="A53" s="132">
        <f t="shared" si="0"/>
        <v>42</v>
      </c>
      <c r="B53" s="133"/>
      <c r="C53" s="133" t="s">
        <v>154</v>
      </c>
      <c r="D53" s="134">
        <v>6</v>
      </c>
      <c r="E53" s="135">
        <v>424.8</v>
      </c>
      <c r="F53" s="135">
        <v>381.6</v>
      </c>
      <c r="G53" s="135">
        <v>265.7</v>
      </c>
      <c r="H53" s="135">
        <f t="shared" si="3"/>
        <v>265.7</v>
      </c>
      <c r="I53" s="135"/>
      <c r="J53" s="135"/>
      <c r="K53" s="135">
        <v>0</v>
      </c>
      <c r="L53" s="135">
        <v>5.6000000000000001E-2</v>
      </c>
      <c r="M53" s="135">
        <v>633.1</v>
      </c>
      <c r="N53" s="135">
        <v>195.63</v>
      </c>
      <c r="O53" s="135">
        <v>74.61</v>
      </c>
      <c r="P53" s="135">
        <v>0</v>
      </c>
      <c r="Q53" s="135">
        <v>0</v>
      </c>
      <c r="R53" s="135">
        <v>59.15</v>
      </c>
      <c r="S53" s="135">
        <v>148.02000000000001</v>
      </c>
      <c r="T53" s="135">
        <v>5.55</v>
      </c>
      <c r="U53" s="135">
        <v>1116</v>
      </c>
      <c r="V53" s="135">
        <v>0</v>
      </c>
      <c r="W53" s="136">
        <v>3.89</v>
      </c>
      <c r="X53" s="136">
        <f t="shared" si="1"/>
        <v>3.89</v>
      </c>
      <c r="Y53" s="136">
        <v>0</v>
      </c>
      <c r="Z53" s="135" t="s">
        <v>155</v>
      </c>
      <c r="AA53" s="137" t="s">
        <v>94</v>
      </c>
    </row>
    <row r="54" spans="1:27">
      <c r="A54" s="132">
        <f t="shared" si="0"/>
        <v>43</v>
      </c>
      <c r="B54" s="133"/>
      <c r="C54" s="133" t="s">
        <v>154</v>
      </c>
      <c r="D54" s="134">
        <v>8</v>
      </c>
      <c r="E54" s="135">
        <v>780.1</v>
      </c>
      <c r="F54" s="135">
        <v>716.2</v>
      </c>
      <c r="G54" s="135">
        <v>660.5</v>
      </c>
      <c r="H54" s="135">
        <f t="shared" si="3"/>
        <v>660.5</v>
      </c>
      <c r="I54" s="135">
        <v>0</v>
      </c>
      <c r="J54" s="135"/>
      <c r="K54" s="135">
        <v>780.1</v>
      </c>
      <c r="L54" s="135">
        <v>0.3034</v>
      </c>
      <c r="M54" s="135">
        <v>3432.61</v>
      </c>
      <c r="N54" s="135">
        <v>1060.68</v>
      </c>
      <c r="O54" s="135">
        <v>404.52</v>
      </c>
      <c r="P54" s="135">
        <v>261.68</v>
      </c>
      <c r="Q54" s="135">
        <v>591.58000000000004</v>
      </c>
      <c r="R54" s="135">
        <v>320.7</v>
      </c>
      <c r="S54" s="135">
        <v>802.54</v>
      </c>
      <c r="T54" s="135">
        <v>34.369999999999997</v>
      </c>
      <c r="U54" s="135">
        <v>6909</v>
      </c>
      <c r="V54" s="135">
        <v>0</v>
      </c>
      <c r="W54" s="136">
        <v>5.03</v>
      </c>
      <c r="X54" s="136">
        <f t="shared" si="1"/>
        <v>5.03</v>
      </c>
      <c r="Y54" s="136">
        <v>0</v>
      </c>
      <c r="Z54" s="135" t="s">
        <v>155</v>
      </c>
      <c r="AA54" s="137" t="s">
        <v>94</v>
      </c>
    </row>
    <row r="55" spans="1:27">
      <c r="A55" s="132">
        <f t="shared" si="0"/>
        <v>44</v>
      </c>
      <c r="B55" s="133"/>
      <c r="C55" s="133" t="s">
        <v>13</v>
      </c>
      <c r="D55" s="134">
        <v>10</v>
      </c>
      <c r="E55" s="135">
        <v>801.4</v>
      </c>
      <c r="F55" s="135">
        <v>738.9</v>
      </c>
      <c r="G55" s="135">
        <v>558.5</v>
      </c>
      <c r="H55" s="135">
        <f t="shared" si="3"/>
        <v>558.5</v>
      </c>
      <c r="I55" s="135"/>
      <c r="J55" s="135">
        <v>5</v>
      </c>
      <c r="K55" s="135"/>
      <c r="L55" s="135">
        <v>0.1176</v>
      </c>
      <c r="M55" s="135">
        <v>1330.77</v>
      </c>
      <c r="N55" s="135">
        <v>411.21</v>
      </c>
      <c r="O55" s="135">
        <v>156.83000000000001</v>
      </c>
      <c r="P55" s="135">
        <v>0</v>
      </c>
      <c r="Q55" s="135">
        <v>7.58</v>
      </c>
      <c r="R55" s="135">
        <v>124.33</v>
      </c>
      <c r="S55" s="135">
        <v>311.13</v>
      </c>
      <c r="T55" s="135">
        <v>11.71</v>
      </c>
      <c r="U55" s="135">
        <v>2354</v>
      </c>
      <c r="V55" s="135">
        <v>0</v>
      </c>
      <c r="W55" s="136">
        <v>4.2300000000000004</v>
      </c>
      <c r="X55" s="136">
        <f t="shared" si="1"/>
        <v>4.2300000000000004</v>
      </c>
      <c r="Y55" s="136">
        <v>0</v>
      </c>
      <c r="Z55" s="135" t="s">
        <v>155</v>
      </c>
      <c r="AA55" s="137" t="s">
        <v>94</v>
      </c>
    </row>
    <row r="56" spans="1:27">
      <c r="A56" s="132">
        <f t="shared" si="0"/>
        <v>45</v>
      </c>
      <c r="B56" s="133"/>
      <c r="C56" s="133" t="s">
        <v>154</v>
      </c>
      <c r="D56" s="134">
        <v>12</v>
      </c>
      <c r="E56" s="135">
        <v>428.8</v>
      </c>
      <c r="F56" s="135">
        <v>384.8</v>
      </c>
      <c r="G56" s="135">
        <v>286</v>
      </c>
      <c r="H56" s="135">
        <f t="shared" si="3"/>
        <v>286</v>
      </c>
      <c r="I56" s="135"/>
      <c r="J56" s="135"/>
      <c r="K56" s="135"/>
      <c r="L56" s="135">
        <v>6.0199999999999997E-2</v>
      </c>
      <c r="M56" s="135">
        <v>681.47</v>
      </c>
      <c r="N56" s="135">
        <v>210.57</v>
      </c>
      <c r="O56" s="135">
        <v>80.31</v>
      </c>
      <c r="P56" s="135">
        <v>0</v>
      </c>
      <c r="Q56" s="135">
        <v>0</v>
      </c>
      <c r="R56" s="135">
        <v>63.67</v>
      </c>
      <c r="S56" s="135">
        <v>159.33000000000001</v>
      </c>
      <c r="T56" s="135">
        <v>5.98</v>
      </c>
      <c r="U56" s="135">
        <v>1201</v>
      </c>
      <c r="V56" s="135">
        <v>0</v>
      </c>
      <c r="W56" s="136">
        <v>4.1500000000000004</v>
      </c>
      <c r="X56" s="136">
        <f t="shared" si="1"/>
        <v>4.1500000000000004</v>
      </c>
      <c r="Y56" s="136">
        <v>0</v>
      </c>
      <c r="Z56" s="135" t="s">
        <v>155</v>
      </c>
      <c r="AA56" s="137" t="s">
        <v>94</v>
      </c>
    </row>
    <row r="57" spans="1:27">
      <c r="A57" s="132">
        <f t="shared" si="0"/>
        <v>46</v>
      </c>
      <c r="B57" s="133"/>
      <c r="C57" s="133" t="s">
        <v>154</v>
      </c>
      <c r="D57" s="134">
        <v>14</v>
      </c>
      <c r="E57" s="135">
        <v>423.9</v>
      </c>
      <c r="F57" s="135">
        <v>380.7</v>
      </c>
      <c r="G57" s="135">
        <v>313.3</v>
      </c>
      <c r="H57" s="135">
        <f t="shared" si="3"/>
        <v>313.3</v>
      </c>
      <c r="I57" s="135"/>
      <c r="J57" s="135">
        <v>5</v>
      </c>
      <c r="K57" s="135"/>
      <c r="L57" s="135">
        <v>6.6000000000000003E-2</v>
      </c>
      <c r="M57" s="135">
        <v>746.52</v>
      </c>
      <c r="N57" s="135">
        <v>230.67</v>
      </c>
      <c r="O57" s="135">
        <v>87.97</v>
      </c>
      <c r="P57" s="135">
        <v>0</v>
      </c>
      <c r="Q57" s="135">
        <v>7.58</v>
      </c>
      <c r="R57" s="135">
        <v>69.75</v>
      </c>
      <c r="S57" s="135">
        <v>174.54</v>
      </c>
      <c r="T57" s="135">
        <v>6.59</v>
      </c>
      <c r="U57" s="135">
        <v>1324</v>
      </c>
      <c r="V57" s="135">
        <v>0</v>
      </c>
      <c r="W57" s="136">
        <v>4.6100000000000003</v>
      </c>
      <c r="X57" s="136">
        <f t="shared" si="1"/>
        <v>4.6100000000000003</v>
      </c>
      <c r="Y57" s="136">
        <v>0</v>
      </c>
      <c r="Z57" s="135" t="s">
        <v>155</v>
      </c>
      <c r="AA57" s="137" t="s">
        <v>94</v>
      </c>
    </row>
    <row r="58" spans="1:27">
      <c r="A58" s="132">
        <f t="shared" si="0"/>
        <v>47</v>
      </c>
      <c r="B58" s="133"/>
      <c r="C58" s="133" t="s">
        <v>154</v>
      </c>
      <c r="D58" s="134">
        <v>16</v>
      </c>
      <c r="E58" s="135">
        <v>780.7</v>
      </c>
      <c r="F58" s="135">
        <v>723.1</v>
      </c>
      <c r="G58" s="135">
        <v>407.3</v>
      </c>
      <c r="H58" s="135">
        <f t="shared" si="3"/>
        <v>407.3</v>
      </c>
      <c r="I58" s="135"/>
      <c r="J58" s="135">
        <v>5</v>
      </c>
      <c r="K58" s="135"/>
      <c r="L58" s="135">
        <v>8.5800000000000001E-2</v>
      </c>
      <c r="M58" s="135">
        <v>970.5</v>
      </c>
      <c r="N58" s="135">
        <v>299.88</v>
      </c>
      <c r="O58" s="135">
        <v>114.37</v>
      </c>
      <c r="P58" s="135">
        <v>0</v>
      </c>
      <c r="Q58" s="135">
        <v>7.58</v>
      </c>
      <c r="R58" s="135">
        <v>90.67</v>
      </c>
      <c r="S58" s="135">
        <v>226.9</v>
      </c>
      <c r="T58" s="135">
        <v>8.5500000000000007</v>
      </c>
      <c r="U58" s="135">
        <v>1718</v>
      </c>
      <c r="V58" s="135">
        <v>0</v>
      </c>
      <c r="W58" s="136">
        <v>3.15</v>
      </c>
      <c r="X58" s="136">
        <f t="shared" si="1"/>
        <v>3.15</v>
      </c>
      <c r="Y58" s="136">
        <v>0</v>
      </c>
      <c r="Z58" s="135" t="s">
        <v>155</v>
      </c>
      <c r="AA58" s="137" t="s">
        <v>94</v>
      </c>
    </row>
    <row r="59" spans="1:27">
      <c r="A59" s="132">
        <f t="shared" si="0"/>
        <v>48</v>
      </c>
      <c r="B59" s="133"/>
      <c r="C59" s="133" t="s">
        <v>156</v>
      </c>
      <c r="D59" s="134">
        <v>14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>
        <v>2.52</v>
      </c>
      <c r="W59" s="136">
        <v>0</v>
      </c>
      <c r="X59" s="136">
        <f t="shared" si="1"/>
        <v>2.52</v>
      </c>
      <c r="Y59" s="136">
        <v>0</v>
      </c>
      <c r="Z59" s="135"/>
      <c r="AA59" s="137"/>
    </row>
    <row r="60" spans="1:27">
      <c r="A60" s="132">
        <f t="shared" si="0"/>
        <v>49</v>
      </c>
      <c r="B60" s="133"/>
      <c r="C60" s="133" t="s">
        <v>157</v>
      </c>
      <c r="D60" s="142">
        <v>1</v>
      </c>
      <c r="E60" s="135">
        <v>784.2</v>
      </c>
      <c r="F60" s="135">
        <v>719.2</v>
      </c>
      <c r="G60" s="135">
        <v>651</v>
      </c>
      <c r="H60" s="135">
        <f>G60</f>
        <v>651</v>
      </c>
      <c r="I60" s="135"/>
      <c r="J60" s="135"/>
      <c r="K60" s="135"/>
      <c r="L60" s="135">
        <v>0.1371</v>
      </c>
      <c r="M60" s="135">
        <v>1551.18</v>
      </c>
      <c r="N60" s="135">
        <v>479.31</v>
      </c>
      <c r="O60" s="135">
        <v>182.8</v>
      </c>
      <c r="P60" s="135">
        <v>0</v>
      </c>
      <c r="Q60" s="135">
        <v>0</v>
      </c>
      <c r="R60" s="135">
        <v>144.91999999999999</v>
      </c>
      <c r="S60" s="135">
        <v>362.67</v>
      </c>
      <c r="T60" s="135">
        <v>13.6</v>
      </c>
      <c r="U60" s="135">
        <v>2734</v>
      </c>
      <c r="V60" s="135">
        <v>0</v>
      </c>
      <c r="W60" s="136">
        <v>5.0599999999999996</v>
      </c>
      <c r="X60" s="136">
        <f t="shared" si="1"/>
        <v>5.0599999999999996</v>
      </c>
      <c r="Y60" s="136">
        <v>0</v>
      </c>
      <c r="Z60" s="135" t="s">
        <v>158</v>
      </c>
      <c r="AA60" s="137" t="s">
        <v>94</v>
      </c>
    </row>
    <row r="61" spans="1:27" ht="16.5" customHeight="1">
      <c r="A61" s="132">
        <f t="shared" si="0"/>
        <v>50</v>
      </c>
      <c r="B61" s="133"/>
      <c r="C61" s="133" t="s">
        <v>159</v>
      </c>
      <c r="D61" s="142">
        <v>2</v>
      </c>
      <c r="E61" s="135">
        <v>777</v>
      </c>
      <c r="F61" s="135">
        <v>708.9</v>
      </c>
      <c r="G61" s="135">
        <v>557.5</v>
      </c>
      <c r="H61" s="135">
        <f>G61</f>
        <v>557.5</v>
      </c>
      <c r="I61" s="135"/>
      <c r="J61" s="135"/>
      <c r="K61" s="135"/>
      <c r="L61" s="135">
        <v>0.1174</v>
      </c>
      <c r="M61" s="135">
        <v>1328.39</v>
      </c>
      <c r="N61" s="135">
        <v>410.47</v>
      </c>
      <c r="O61" s="135">
        <v>156.55000000000001</v>
      </c>
      <c r="P61" s="135">
        <v>0</v>
      </c>
      <c r="Q61" s="135">
        <v>0</v>
      </c>
      <c r="R61" s="135">
        <v>124.11</v>
      </c>
      <c r="S61" s="135">
        <v>310.58</v>
      </c>
      <c r="T61" s="135">
        <v>11.65</v>
      </c>
      <c r="U61" s="135">
        <v>2342</v>
      </c>
      <c r="V61" s="135">
        <v>0</v>
      </c>
      <c r="W61" s="136">
        <v>4.4000000000000004</v>
      </c>
      <c r="X61" s="136">
        <f t="shared" si="1"/>
        <v>4.4000000000000004</v>
      </c>
      <c r="Y61" s="136">
        <v>0</v>
      </c>
      <c r="Z61" s="135" t="s">
        <v>158</v>
      </c>
      <c r="AA61" s="137" t="s">
        <v>94</v>
      </c>
    </row>
    <row r="62" spans="1:27" ht="16.5" customHeight="1">
      <c r="A62" s="132">
        <f t="shared" si="0"/>
        <v>51</v>
      </c>
      <c r="B62" s="133"/>
      <c r="C62" s="133" t="s">
        <v>159</v>
      </c>
      <c r="D62" s="142">
        <v>4</v>
      </c>
      <c r="E62" s="135">
        <v>423.3</v>
      </c>
      <c r="F62" s="135">
        <v>392.3</v>
      </c>
      <c r="G62" s="135">
        <v>385</v>
      </c>
      <c r="H62" s="135">
        <f>G62</f>
        <v>385</v>
      </c>
      <c r="I62" s="135"/>
      <c r="J62" s="135"/>
      <c r="K62" s="135"/>
      <c r="L62" s="135">
        <v>8.1100000000000005E-2</v>
      </c>
      <c r="M62" s="135">
        <v>917.36</v>
      </c>
      <c r="N62" s="135">
        <v>283.47000000000003</v>
      </c>
      <c r="O62" s="135">
        <v>108.11</v>
      </c>
      <c r="P62" s="135">
        <v>0</v>
      </c>
      <c r="Q62" s="135">
        <v>0</v>
      </c>
      <c r="R62" s="135">
        <v>85.71</v>
      </c>
      <c r="S62" s="135">
        <v>214.48</v>
      </c>
      <c r="T62" s="135">
        <v>8.0500000000000007</v>
      </c>
      <c r="U62" s="135">
        <v>1617</v>
      </c>
      <c r="V62" s="135">
        <v>0</v>
      </c>
      <c r="W62" s="136">
        <v>5.49</v>
      </c>
      <c r="X62" s="136">
        <f t="shared" si="1"/>
        <v>5.49</v>
      </c>
      <c r="Y62" s="136">
        <v>0</v>
      </c>
      <c r="Z62" s="135" t="s">
        <v>158</v>
      </c>
      <c r="AA62" s="137" t="s">
        <v>94</v>
      </c>
    </row>
    <row r="63" spans="1:27" ht="16.5" customHeight="1">
      <c r="A63" s="132">
        <f t="shared" si="0"/>
        <v>52</v>
      </c>
      <c r="B63" s="133"/>
      <c r="C63" s="133" t="s">
        <v>159</v>
      </c>
      <c r="D63" s="142">
        <v>5</v>
      </c>
      <c r="E63" s="135">
        <v>782.1</v>
      </c>
      <c r="F63" s="135">
        <v>436.8</v>
      </c>
      <c r="G63" s="135">
        <v>451.7</v>
      </c>
      <c r="H63" s="135">
        <f>G63</f>
        <v>451.7</v>
      </c>
      <c r="I63" s="135"/>
      <c r="J63" s="135">
        <v>5</v>
      </c>
      <c r="K63" s="135"/>
      <c r="L63" s="135">
        <v>9.5100000000000004E-2</v>
      </c>
      <c r="M63" s="135">
        <v>1076.29</v>
      </c>
      <c r="N63" s="135">
        <v>332.57</v>
      </c>
      <c r="O63" s="135">
        <v>126.84</v>
      </c>
      <c r="P63" s="135">
        <v>0</v>
      </c>
      <c r="Q63" s="135">
        <v>7.58</v>
      </c>
      <c r="R63" s="135">
        <v>100.56</v>
      </c>
      <c r="S63" s="135">
        <v>251.64</v>
      </c>
      <c r="T63" s="135">
        <v>9.48</v>
      </c>
      <c r="U63" s="135">
        <v>1905</v>
      </c>
      <c r="V63" s="135">
        <v>0</v>
      </c>
      <c r="W63" s="136">
        <v>5.79</v>
      </c>
      <c r="X63" s="136">
        <f t="shared" si="1"/>
        <v>5.79</v>
      </c>
      <c r="Y63" s="136">
        <v>0</v>
      </c>
      <c r="Z63" s="135" t="s">
        <v>158</v>
      </c>
      <c r="AA63" s="137" t="s">
        <v>94</v>
      </c>
    </row>
    <row r="64" spans="1:27">
      <c r="A64" s="132">
        <f t="shared" si="0"/>
        <v>53</v>
      </c>
      <c r="B64" s="133"/>
      <c r="C64" s="24" t="s">
        <v>159</v>
      </c>
      <c r="D64" s="134" t="s">
        <v>160</v>
      </c>
      <c r="E64" s="143">
        <v>1914.71</v>
      </c>
      <c r="F64" s="143">
        <v>1654.71</v>
      </c>
      <c r="G64" s="143">
        <v>2350</v>
      </c>
      <c r="H64" s="135">
        <v>2350</v>
      </c>
      <c r="I64" s="135"/>
      <c r="J64" s="135">
        <v>5</v>
      </c>
      <c r="K64" s="135"/>
      <c r="L64" s="135">
        <v>0.49490000000000001</v>
      </c>
      <c r="M64" s="135">
        <v>5599.49</v>
      </c>
      <c r="N64" s="135">
        <v>1730.24</v>
      </c>
      <c r="O64" s="135">
        <v>659.88</v>
      </c>
      <c r="P64" s="135">
        <v>0</v>
      </c>
      <c r="Q64" s="135">
        <v>7.58</v>
      </c>
      <c r="R64" s="135">
        <v>523.15</v>
      </c>
      <c r="S64" s="135">
        <v>1309.1600000000001</v>
      </c>
      <c r="T64" s="135">
        <v>49.15</v>
      </c>
      <c r="U64" s="135">
        <v>9879</v>
      </c>
      <c r="V64" s="135">
        <v>0</v>
      </c>
      <c r="W64" s="136">
        <v>3.95</v>
      </c>
      <c r="X64" s="136">
        <f t="shared" si="1"/>
        <v>3.95</v>
      </c>
      <c r="Y64" s="136">
        <v>0</v>
      </c>
      <c r="Z64" s="135" t="s">
        <v>158</v>
      </c>
      <c r="AA64" s="137" t="s">
        <v>94</v>
      </c>
    </row>
    <row r="65" spans="1:27">
      <c r="A65" s="132">
        <f t="shared" si="0"/>
        <v>54</v>
      </c>
      <c r="B65" s="133"/>
      <c r="C65" s="133" t="s">
        <v>159</v>
      </c>
      <c r="D65" s="134">
        <v>6</v>
      </c>
      <c r="E65" s="135">
        <v>782.5</v>
      </c>
      <c r="F65" s="135">
        <v>718.7</v>
      </c>
      <c r="G65" s="135">
        <v>521.5</v>
      </c>
      <c r="H65" s="135">
        <f t="shared" ref="H65:H74" si="4">G65</f>
        <v>521.5</v>
      </c>
      <c r="I65" s="135"/>
      <c r="J65" s="135">
        <v>5</v>
      </c>
      <c r="K65" s="135"/>
      <c r="L65" s="135">
        <v>0.10979999999999999</v>
      </c>
      <c r="M65" s="135">
        <v>1242.6099999999999</v>
      </c>
      <c r="N65" s="135">
        <v>383.97</v>
      </c>
      <c r="O65" s="135">
        <v>146.44</v>
      </c>
      <c r="P65" s="135">
        <v>0</v>
      </c>
      <c r="Q65" s="135">
        <v>7.58</v>
      </c>
      <c r="R65" s="135">
        <v>116.1</v>
      </c>
      <c r="S65" s="135">
        <v>290.52</v>
      </c>
      <c r="T65" s="135">
        <v>10.94</v>
      </c>
      <c r="U65" s="135">
        <v>2198</v>
      </c>
      <c r="V65" s="135">
        <v>0</v>
      </c>
      <c r="W65" s="136">
        <v>4.0599999999999996</v>
      </c>
      <c r="X65" s="136">
        <f t="shared" si="1"/>
        <v>4.0599999999999996</v>
      </c>
      <c r="Y65" s="136">
        <v>0</v>
      </c>
      <c r="Z65" s="135" t="s">
        <v>158</v>
      </c>
      <c r="AA65" s="137" t="s">
        <v>94</v>
      </c>
    </row>
    <row r="66" spans="1:27">
      <c r="A66" s="132">
        <f t="shared" si="0"/>
        <v>55</v>
      </c>
      <c r="B66" s="133"/>
      <c r="C66" s="133" t="s">
        <v>159</v>
      </c>
      <c r="D66" s="134">
        <v>7</v>
      </c>
      <c r="E66" s="135">
        <v>802.6</v>
      </c>
      <c r="F66" s="135">
        <v>451.1</v>
      </c>
      <c r="G66" s="135">
        <v>615.29999999999995</v>
      </c>
      <c r="H66" s="135">
        <f t="shared" si="4"/>
        <v>615.29999999999995</v>
      </c>
      <c r="I66" s="135"/>
      <c r="J66" s="135">
        <v>5</v>
      </c>
      <c r="K66" s="135"/>
      <c r="L66" s="135">
        <v>0.12959999999999999</v>
      </c>
      <c r="M66" s="135">
        <v>1466.11</v>
      </c>
      <c r="N66" s="135">
        <v>453.03</v>
      </c>
      <c r="O66" s="135">
        <v>172.78</v>
      </c>
      <c r="P66" s="135">
        <v>0</v>
      </c>
      <c r="Q66" s="135">
        <v>7.58</v>
      </c>
      <c r="R66" s="135">
        <v>136.97999999999999</v>
      </c>
      <c r="S66" s="135">
        <v>342.78</v>
      </c>
      <c r="T66" s="135">
        <v>12.9</v>
      </c>
      <c r="U66" s="135">
        <v>2592</v>
      </c>
      <c r="V66" s="135">
        <v>0</v>
      </c>
      <c r="W66" s="136">
        <v>3.73</v>
      </c>
      <c r="X66" s="136">
        <f t="shared" si="1"/>
        <v>3.73</v>
      </c>
      <c r="Y66" s="136">
        <v>0</v>
      </c>
      <c r="Z66" s="135" t="s">
        <v>158</v>
      </c>
      <c r="AA66" s="137" t="s">
        <v>94</v>
      </c>
    </row>
    <row r="67" spans="1:27">
      <c r="A67" s="132">
        <f t="shared" si="0"/>
        <v>56</v>
      </c>
      <c r="B67" s="133"/>
      <c r="C67" s="133" t="s">
        <v>159</v>
      </c>
      <c r="D67" s="134" t="s">
        <v>161</v>
      </c>
      <c r="E67" s="135">
        <v>802.6</v>
      </c>
      <c r="F67" s="135">
        <v>451.1</v>
      </c>
      <c r="G67" s="135">
        <v>615.29999999999995</v>
      </c>
      <c r="H67" s="135">
        <f>G67</f>
        <v>615.29999999999995</v>
      </c>
      <c r="I67" s="135"/>
      <c r="J67" s="135">
        <v>5</v>
      </c>
      <c r="K67" s="135"/>
      <c r="L67" s="135">
        <v>0.12959999999999999</v>
      </c>
      <c r="M67" s="135">
        <v>1466.11</v>
      </c>
      <c r="N67" s="135">
        <v>453.03</v>
      </c>
      <c r="O67" s="135">
        <v>172.78</v>
      </c>
      <c r="P67" s="135">
        <v>0</v>
      </c>
      <c r="Q67" s="135">
        <v>7.58</v>
      </c>
      <c r="R67" s="135">
        <v>136.97999999999999</v>
      </c>
      <c r="S67" s="135">
        <v>342.78</v>
      </c>
      <c r="T67" s="135">
        <v>12.9</v>
      </c>
      <c r="U67" s="135">
        <v>2592</v>
      </c>
      <c r="V67" s="135">
        <v>0</v>
      </c>
      <c r="W67" s="136">
        <v>1.34</v>
      </c>
      <c r="X67" s="136">
        <f>V67+W67</f>
        <v>1.34</v>
      </c>
      <c r="Y67" s="136">
        <v>0</v>
      </c>
      <c r="Z67" s="135"/>
      <c r="AA67" s="137"/>
    </row>
    <row r="68" spans="1:27">
      <c r="A68" s="132">
        <f>A66+1</f>
        <v>56</v>
      </c>
      <c r="B68" s="133"/>
      <c r="C68" s="133" t="s">
        <v>159</v>
      </c>
      <c r="D68" s="134">
        <v>9</v>
      </c>
      <c r="E68" s="135">
        <v>579.70000000000005</v>
      </c>
      <c r="F68" s="135">
        <v>517.70000000000005</v>
      </c>
      <c r="G68" s="135">
        <v>495.3</v>
      </c>
      <c r="H68" s="135">
        <f t="shared" si="4"/>
        <v>495.3</v>
      </c>
      <c r="I68" s="135"/>
      <c r="J68" s="135">
        <v>2.5</v>
      </c>
      <c r="K68" s="135"/>
      <c r="L68" s="135">
        <v>0.1043</v>
      </c>
      <c r="M68" s="135">
        <v>1180.18</v>
      </c>
      <c r="N68" s="135">
        <v>364.68</v>
      </c>
      <c r="O68" s="135">
        <v>139.08000000000001</v>
      </c>
      <c r="P68" s="135">
        <v>0</v>
      </c>
      <c r="Q68" s="135">
        <v>3.79</v>
      </c>
      <c r="R68" s="135">
        <v>110.26</v>
      </c>
      <c r="S68" s="135">
        <v>275.93</v>
      </c>
      <c r="T68" s="135">
        <v>10.37</v>
      </c>
      <c r="U68" s="135">
        <v>2084</v>
      </c>
      <c r="V68" s="135">
        <v>0</v>
      </c>
      <c r="W68" s="136">
        <v>5.35</v>
      </c>
      <c r="X68" s="136">
        <f t="shared" si="1"/>
        <v>5.35</v>
      </c>
      <c r="Y68" s="136">
        <v>0</v>
      </c>
      <c r="Z68" s="135" t="s">
        <v>158</v>
      </c>
      <c r="AA68" s="137" t="s">
        <v>94</v>
      </c>
    </row>
    <row r="69" spans="1:27">
      <c r="A69" s="132">
        <f t="shared" si="0"/>
        <v>57</v>
      </c>
      <c r="B69" s="133"/>
      <c r="C69" s="133" t="s">
        <v>157</v>
      </c>
      <c r="D69" s="134">
        <v>10</v>
      </c>
      <c r="E69" s="135">
        <v>766.3</v>
      </c>
      <c r="F69" s="135">
        <v>516.70000000000005</v>
      </c>
      <c r="G69" s="135">
        <v>436.1</v>
      </c>
      <c r="H69" s="135">
        <f t="shared" si="4"/>
        <v>436.1</v>
      </c>
      <c r="I69" s="143"/>
      <c r="J69" s="143"/>
      <c r="K69" s="143"/>
      <c r="L69" s="143">
        <v>9.1800000000000007E-2</v>
      </c>
      <c r="M69" s="143">
        <v>1039.1199999999999</v>
      </c>
      <c r="N69" s="143">
        <v>321.08999999999997</v>
      </c>
      <c r="O69" s="143">
        <v>122.46</v>
      </c>
      <c r="P69" s="143">
        <v>0</v>
      </c>
      <c r="Q69" s="143">
        <v>0</v>
      </c>
      <c r="R69" s="143">
        <v>97.08</v>
      </c>
      <c r="S69" s="143">
        <v>242.95</v>
      </c>
      <c r="T69" s="143">
        <v>9.11</v>
      </c>
      <c r="U69" s="135">
        <v>1832</v>
      </c>
      <c r="V69" s="135">
        <v>0</v>
      </c>
      <c r="W69" s="144">
        <v>4.72</v>
      </c>
      <c r="X69" s="136">
        <f t="shared" si="1"/>
        <v>4.72</v>
      </c>
      <c r="Y69" s="136">
        <v>0</v>
      </c>
      <c r="Z69" s="135" t="s">
        <v>158</v>
      </c>
      <c r="AA69" s="137" t="s">
        <v>94</v>
      </c>
    </row>
    <row r="70" spans="1:27">
      <c r="A70" s="132">
        <f t="shared" si="0"/>
        <v>58</v>
      </c>
      <c r="B70" s="133"/>
      <c r="C70" s="133" t="s">
        <v>159</v>
      </c>
      <c r="D70" s="134">
        <v>11</v>
      </c>
      <c r="E70" s="135">
        <v>579.20000000000005</v>
      </c>
      <c r="F70" s="135">
        <v>531.4</v>
      </c>
      <c r="G70" s="135">
        <v>332.7</v>
      </c>
      <c r="H70" s="135">
        <f t="shared" si="4"/>
        <v>332.7</v>
      </c>
      <c r="I70" s="135"/>
      <c r="J70" s="135"/>
      <c r="K70" s="135"/>
      <c r="L70" s="135">
        <v>7.0099999999999996E-2</v>
      </c>
      <c r="M70" s="135">
        <v>792.75</v>
      </c>
      <c r="N70" s="135">
        <v>244.96</v>
      </c>
      <c r="O70" s="135">
        <v>93.42</v>
      </c>
      <c r="P70" s="135">
        <v>0</v>
      </c>
      <c r="Q70" s="135">
        <v>0</v>
      </c>
      <c r="R70" s="135">
        <v>74.069999999999993</v>
      </c>
      <c r="S70" s="135">
        <v>185.34</v>
      </c>
      <c r="T70" s="135">
        <v>6.95</v>
      </c>
      <c r="U70" s="135">
        <v>1397</v>
      </c>
      <c r="V70" s="135">
        <v>0</v>
      </c>
      <c r="W70" s="136">
        <v>3.5</v>
      </c>
      <c r="X70" s="136">
        <f t="shared" si="1"/>
        <v>3.5</v>
      </c>
      <c r="Y70" s="136">
        <v>0</v>
      </c>
      <c r="Z70" s="135" t="s">
        <v>158</v>
      </c>
      <c r="AA70" s="137" t="s">
        <v>94</v>
      </c>
    </row>
    <row r="71" spans="1:27">
      <c r="A71" s="132">
        <f t="shared" si="0"/>
        <v>59</v>
      </c>
      <c r="B71" s="133"/>
      <c r="C71" s="133" t="s">
        <v>159</v>
      </c>
      <c r="D71" s="134">
        <v>12</v>
      </c>
      <c r="E71" s="135">
        <v>574</v>
      </c>
      <c r="F71" s="135">
        <v>526.20000000000005</v>
      </c>
      <c r="G71" s="135">
        <v>241.5</v>
      </c>
      <c r="H71" s="135">
        <f t="shared" si="4"/>
        <v>241.5</v>
      </c>
      <c r="I71" s="135"/>
      <c r="J71" s="135"/>
      <c r="K71" s="135"/>
      <c r="L71" s="135">
        <v>5.0900000000000001E-2</v>
      </c>
      <c r="M71" s="135">
        <v>575.44000000000005</v>
      </c>
      <c r="N71" s="135">
        <v>177.81</v>
      </c>
      <c r="O71" s="135">
        <v>67.81</v>
      </c>
      <c r="P71" s="135">
        <v>0</v>
      </c>
      <c r="Q71" s="135">
        <v>0</v>
      </c>
      <c r="R71" s="135">
        <v>53.76</v>
      </c>
      <c r="S71" s="135">
        <v>134.54</v>
      </c>
      <c r="T71" s="135">
        <v>5.05</v>
      </c>
      <c r="U71" s="135">
        <v>1014</v>
      </c>
      <c r="V71" s="135">
        <v>0</v>
      </c>
      <c r="W71" s="136">
        <v>2.57</v>
      </c>
      <c r="X71" s="136">
        <f t="shared" si="1"/>
        <v>2.57</v>
      </c>
      <c r="Y71" s="136">
        <v>0</v>
      </c>
      <c r="Z71" s="135" t="s">
        <v>158</v>
      </c>
      <c r="AA71" s="137" t="s">
        <v>94</v>
      </c>
    </row>
    <row r="72" spans="1:27">
      <c r="A72" s="132">
        <f>A71+1</f>
        <v>60</v>
      </c>
      <c r="B72" s="133"/>
      <c r="C72" s="133" t="s">
        <v>159</v>
      </c>
      <c r="D72" s="134">
        <v>13</v>
      </c>
      <c r="E72" s="135">
        <v>759.9</v>
      </c>
      <c r="F72" s="135">
        <v>692.5</v>
      </c>
      <c r="G72" s="135">
        <v>357.1</v>
      </c>
      <c r="H72" s="135">
        <f t="shared" si="4"/>
        <v>357.1</v>
      </c>
      <c r="I72" s="135"/>
      <c r="J72" s="135">
        <v>2.5</v>
      </c>
      <c r="K72" s="135">
        <v>0</v>
      </c>
      <c r="L72" s="135">
        <v>7.5200000000000003E-2</v>
      </c>
      <c r="M72" s="135">
        <v>850.88</v>
      </c>
      <c r="N72" s="135">
        <v>262.92</v>
      </c>
      <c r="O72" s="135">
        <v>100.27</v>
      </c>
      <c r="P72" s="135">
        <v>0</v>
      </c>
      <c r="Q72" s="135">
        <v>3.79</v>
      </c>
      <c r="R72" s="135">
        <v>79.5</v>
      </c>
      <c r="S72" s="135">
        <v>198.94</v>
      </c>
      <c r="T72" s="135">
        <v>7.48</v>
      </c>
      <c r="U72" s="135">
        <v>1504</v>
      </c>
      <c r="V72" s="135">
        <v>0</v>
      </c>
      <c r="W72" s="136">
        <v>2.89</v>
      </c>
      <c r="X72" s="136">
        <f t="shared" si="1"/>
        <v>2.89</v>
      </c>
      <c r="Y72" s="136">
        <v>0</v>
      </c>
      <c r="Z72" s="135" t="s">
        <v>158</v>
      </c>
      <c r="AA72" s="137" t="s">
        <v>94</v>
      </c>
    </row>
    <row r="73" spans="1:27">
      <c r="A73" s="132">
        <f>A72+1</f>
        <v>61</v>
      </c>
      <c r="B73" s="133"/>
      <c r="C73" s="133" t="s">
        <v>157</v>
      </c>
      <c r="D73" s="134">
        <v>16</v>
      </c>
      <c r="E73" s="135">
        <v>569</v>
      </c>
      <c r="F73" s="135">
        <v>521.20000000000005</v>
      </c>
      <c r="G73" s="135">
        <v>298.8</v>
      </c>
      <c r="H73" s="135">
        <f t="shared" si="4"/>
        <v>298.8</v>
      </c>
      <c r="I73" s="135"/>
      <c r="J73" s="135">
        <v>2.5</v>
      </c>
      <c r="K73" s="135"/>
      <c r="L73" s="135">
        <v>6.2899999999999998E-2</v>
      </c>
      <c r="M73" s="135">
        <v>711.97</v>
      </c>
      <c r="N73" s="135">
        <v>220</v>
      </c>
      <c r="O73" s="135">
        <v>83.9</v>
      </c>
      <c r="P73" s="135">
        <v>0</v>
      </c>
      <c r="Q73" s="135">
        <v>3.79</v>
      </c>
      <c r="R73" s="135">
        <v>66.52</v>
      </c>
      <c r="S73" s="135">
        <v>166.46</v>
      </c>
      <c r="T73" s="135">
        <v>6.26</v>
      </c>
      <c r="U73" s="135">
        <v>1259</v>
      </c>
      <c r="V73" s="135">
        <v>0</v>
      </c>
      <c r="W73" s="136">
        <v>3.21</v>
      </c>
      <c r="X73" s="136">
        <f t="shared" si="1"/>
        <v>3.21</v>
      </c>
      <c r="Y73" s="136">
        <v>0</v>
      </c>
      <c r="Z73" s="135" t="s">
        <v>158</v>
      </c>
      <c r="AA73" s="137" t="s">
        <v>94</v>
      </c>
    </row>
    <row r="74" spans="1:27">
      <c r="A74" s="132">
        <f>A73+1</f>
        <v>62</v>
      </c>
      <c r="B74" s="133"/>
      <c r="C74" s="133" t="s">
        <v>157</v>
      </c>
      <c r="D74" s="134">
        <v>18</v>
      </c>
      <c r="E74" s="135">
        <v>777.8</v>
      </c>
      <c r="F74" s="135">
        <v>652.79999999999995</v>
      </c>
      <c r="G74" s="135">
        <v>779</v>
      </c>
      <c r="H74" s="135">
        <f t="shared" si="4"/>
        <v>779</v>
      </c>
      <c r="I74" s="135"/>
      <c r="J74" s="135">
        <v>5</v>
      </c>
      <c r="K74" s="135"/>
      <c r="L74" s="135">
        <v>0.1641</v>
      </c>
      <c r="M74" s="135">
        <v>1856.17</v>
      </c>
      <c r="N74" s="135">
        <v>573.55999999999995</v>
      </c>
      <c r="O74" s="135">
        <v>218.74</v>
      </c>
      <c r="P74" s="135">
        <v>0</v>
      </c>
      <c r="Q74" s="135">
        <v>7.58</v>
      </c>
      <c r="R74" s="135">
        <v>173.42</v>
      </c>
      <c r="S74" s="135">
        <v>433.97</v>
      </c>
      <c r="T74" s="135">
        <v>16.32</v>
      </c>
      <c r="U74" s="135">
        <v>3280</v>
      </c>
      <c r="V74" s="135">
        <v>0</v>
      </c>
      <c r="W74" s="136">
        <v>3.35</v>
      </c>
      <c r="X74" s="136">
        <f t="shared" si="1"/>
        <v>3.35</v>
      </c>
      <c r="Y74" s="136">
        <v>0</v>
      </c>
      <c r="Z74" s="135" t="s">
        <v>158</v>
      </c>
      <c r="AA74" s="137" t="s">
        <v>94</v>
      </c>
    </row>
    <row r="75" spans="1:27">
      <c r="A75" s="216" t="s">
        <v>162</v>
      </c>
      <c r="B75" s="217"/>
      <c r="C75" s="218"/>
      <c r="D75" s="219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1"/>
    </row>
    <row r="76" spans="1:27">
      <c r="A76" s="132">
        <f>A74+1</f>
        <v>63</v>
      </c>
      <c r="B76" s="133"/>
      <c r="C76" s="133" t="s">
        <v>163</v>
      </c>
      <c r="D76" s="134">
        <v>1</v>
      </c>
      <c r="E76" s="135">
        <v>1022.6</v>
      </c>
      <c r="F76" s="135">
        <v>971.1</v>
      </c>
      <c r="G76" s="135">
        <v>372.7</v>
      </c>
      <c r="H76" s="135">
        <f t="shared" ref="H76:H82" si="5">G76</f>
        <v>372.7</v>
      </c>
      <c r="I76" s="135">
        <v>88</v>
      </c>
      <c r="J76" s="135">
        <v>5</v>
      </c>
      <c r="K76" s="135"/>
      <c r="L76" s="135">
        <v>9.7000000000000003E-2</v>
      </c>
      <c r="M76" s="135">
        <v>1097.74</v>
      </c>
      <c r="N76" s="135">
        <v>339.2</v>
      </c>
      <c r="O76" s="135">
        <v>129.36000000000001</v>
      </c>
      <c r="P76" s="135">
        <v>36.83</v>
      </c>
      <c r="Q76" s="135">
        <v>66.73</v>
      </c>
      <c r="R76" s="135">
        <v>102.56</v>
      </c>
      <c r="S76" s="135">
        <v>256.64999999999998</v>
      </c>
      <c r="T76" s="135">
        <v>10.15</v>
      </c>
      <c r="U76" s="135">
        <v>2039</v>
      </c>
      <c r="V76" s="135">
        <v>0</v>
      </c>
      <c r="W76" s="136">
        <v>2.75</v>
      </c>
      <c r="X76" s="136">
        <f>V76+W76</f>
        <v>2.75</v>
      </c>
      <c r="Y76" s="136">
        <v>0</v>
      </c>
      <c r="Z76" s="135" t="s">
        <v>164</v>
      </c>
      <c r="AA76" s="137" t="s">
        <v>94</v>
      </c>
    </row>
    <row r="77" spans="1:27">
      <c r="A77" s="132">
        <f t="shared" ref="A77:A102" si="6">A76+1</f>
        <v>64</v>
      </c>
      <c r="B77" s="133"/>
      <c r="C77" s="133" t="s">
        <v>163</v>
      </c>
      <c r="D77" s="134">
        <v>2</v>
      </c>
      <c r="E77" s="135">
        <v>693.9</v>
      </c>
      <c r="F77" s="135">
        <v>635.20000000000005</v>
      </c>
      <c r="G77" s="135">
        <v>446.5</v>
      </c>
      <c r="H77" s="135">
        <f t="shared" si="5"/>
        <v>446.5</v>
      </c>
      <c r="I77" s="135"/>
      <c r="J77" s="135">
        <v>5</v>
      </c>
      <c r="K77" s="135"/>
      <c r="L77" s="135">
        <v>9.4E-2</v>
      </c>
      <c r="M77" s="135">
        <v>1063.9000000000001</v>
      </c>
      <c r="N77" s="135">
        <v>328.75</v>
      </c>
      <c r="O77" s="135">
        <v>60.06</v>
      </c>
      <c r="P77" s="135">
        <v>0</v>
      </c>
      <c r="Q77" s="135">
        <v>7.58</v>
      </c>
      <c r="R77" s="135">
        <v>99.4</v>
      </c>
      <c r="S77" s="135">
        <v>248.74</v>
      </c>
      <c r="T77" s="135">
        <v>9.0399999999999991</v>
      </c>
      <c r="U77" s="135">
        <v>1817</v>
      </c>
      <c r="V77" s="135">
        <v>0</v>
      </c>
      <c r="W77" s="136">
        <v>3.93</v>
      </c>
      <c r="X77" s="136">
        <f t="shared" ref="X77:X102" si="7">V77+W77</f>
        <v>3.93</v>
      </c>
      <c r="Y77" s="136">
        <v>0.6</v>
      </c>
      <c r="Z77" s="135" t="s">
        <v>164</v>
      </c>
      <c r="AA77" s="137" t="s">
        <v>94</v>
      </c>
    </row>
    <row r="78" spans="1:27">
      <c r="A78" s="132">
        <f t="shared" si="6"/>
        <v>65</v>
      </c>
      <c r="B78" s="133"/>
      <c r="C78" s="133" t="s">
        <v>165</v>
      </c>
      <c r="D78" s="134">
        <v>3</v>
      </c>
      <c r="E78" s="135">
        <v>1009.3</v>
      </c>
      <c r="F78" s="135">
        <v>916</v>
      </c>
      <c r="G78" s="135">
        <v>629.29999999999995</v>
      </c>
      <c r="H78" s="135">
        <f t="shared" si="5"/>
        <v>629.29999999999995</v>
      </c>
      <c r="I78" s="135">
        <v>88</v>
      </c>
      <c r="J78" s="135">
        <v>5</v>
      </c>
      <c r="K78" s="135"/>
      <c r="L78" s="135">
        <v>0.15110000000000001</v>
      </c>
      <c r="M78" s="135">
        <v>1709.16</v>
      </c>
      <c r="N78" s="135">
        <v>528.13</v>
      </c>
      <c r="O78" s="135">
        <v>201.42</v>
      </c>
      <c r="P78" s="135">
        <v>36.83</v>
      </c>
      <c r="Q78" s="135">
        <v>74.319999999999993</v>
      </c>
      <c r="R78" s="135">
        <v>159.68</v>
      </c>
      <c r="S78" s="135">
        <v>399.6</v>
      </c>
      <c r="T78" s="135">
        <v>15.55</v>
      </c>
      <c r="U78" s="135">
        <v>3125</v>
      </c>
      <c r="V78" s="135">
        <v>0</v>
      </c>
      <c r="W78" s="136">
        <v>4.49</v>
      </c>
      <c r="X78" s="136">
        <f t="shared" si="7"/>
        <v>4.49</v>
      </c>
      <c r="Y78" s="136">
        <v>0</v>
      </c>
      <c r="Z78" s="135" t="s">
        <v>164</v>
      </c>
      <c r="AA78" s="137" t="s">
        <v>94</v>
      </c>
    </row>
    <row r="79" spans="1:27">
      <c r="A79" s="132">
        <f t="shared" si="6"/>
        <v>66</v>
      </c>
      <c r="B79" s="133"/>
      <c r="C79" s="133" t="s">
        <v>166</v>
      </c>
      <c r="D79" s="134">
        <v>1</v>
      </c>
      <c r="E79" s="135">
        <v>4087.3</v>
      </c>
      <c r="F79" s="135">
        <v>3451.4</v>
      </c>
      <c r="G79" s="135">
        <v>2373.1999999999998</v>
      </c>
      <c r="H79" s="135">
        <f t="shared" si="5"/>
        <v>2373.1999999999998</v>
      </c>
      <c r="I79" s="135"/>
      <c r="J79" s="135">
        <v>10</v>
      </c>
      <c r="K79" s="135"/>
      <c r="L79" s="135">
        <v>0.49980000000000002</v>
      </c>
      <c r="M79" s="135">
        <v>5654.77</v>
      </c>
      <c r="N79" s="135">
        <v>1747.32</v>
      </c>
      <c r="O79" s="135">
        <v>666.39</v>
      </c>
      <c r="P79" s="135">
        <v>0</v>
      </c>
      <c r="Q79" s="135">
        <v>15.17</v>
      </c>
      <c r="R79" s="135">
        <v>528.32000000000005</v>
      </c>
      <c r="S79" s="135">
        <v>1322.09</v>
      </c>
      <c r="T79" s="135">
        <v>49.67</v>
      </c>
      <c r="U79" s="135">
        <v>9984</v>
      </c>
      <c r="V79" s="135">
        <v>0</v>
      </c>
      <c r="W79" s="136">
        <v>3.85</v>
      </c>
      <c r="X79" s="136">
        <f t="shared" si="7"/>
        <v>3.85</v>
      </c>
      <c r="Y79" s="136">
        <v>0.15</v>
      </c>
      <c r="Z79" s="135" t="s">
        <v>167</v>
      </c>
      <c r="AA79" s="137" t="s">
        <v>94</v>
      </c>
    </row>
    <row r="80" spans="1:27">
      <c r="A80" s="132">
        <f t="shared" si="6"/>
        <v>67</v>
      </c>
      <c r="B80" s="133"/>
      <c r="C80" s="133" t="s">
        <v>166</v>
      </c>
      <c r="D80" s="134">
        <v>3</v>
      </c>
      <c r="E80" s="135">
        <v>965.8</v>
      </c>
      <c r="F80" s="135">
        <v>988.7</v>
      </c>
      <c r="G80" s="135">
        <v>692.5</v>
      </c>
      <c r="H80" s="135">
        <f t="shared" si="5"/>
        <v>692.5</v>
      </c>
      <c r="I80" s="135"/>
      <c r="J80" s="135">
        <v>5</v>
      </c>
      <c r="K80" s="135"/>
      <c r="L80" s="135">
        <v>0.1459</v>
      </c>
      <c r="M80" s="135">
        <v>1650.06</v>
      </c>
      <c r="N80" s="135">
        <v>509.87</v>
      </c>
      <c r="O80" s="135">
        <v>194.45</v>
      </c>
      <c r="P80" s="135">
        <v>0</v>
      </c>
      <c r="Q80" s="135">
        <v>7.58</v>
      </c>
      <c r="R80" s="135">
        <v>154.16</v>
      </c>
      <c r="S80" s="135">
        <v>385.78</v>
      </c>
      <c r="T80" s="135">
        <v>14.51</v>
      </c>
      <c r="U80" s="135">
        <v>2916</v>
      </c>
      <c r="V80" s="135">
        <v>0</v>
      </c>
      <c r="W80" s="136">
        <v>4.37</v>
      </c>
      <c r="X80" s="136">
        <f t="shared" si="7"/>
        <v>4.37</v>
      </c>
      <c r="Y80" s="136">
        <v>0</v>
      </c>
      <c r="Z80" s="135" t="s">
        <v>167</v>
      </c>
      <c r="AA80" s="137" t="s">
        <v>94</v>
      </c>
    </row>
    <row r="81" spans="1:27">
      <c r="A81" s="132">
        <f t="shared" si="6"/>
        <v>68</v>
      </c>
      <c r="B81" s="133"/>
      <c r="C81" s="133" t="s">
        <v>166</v>
      </c>
      <c r="D81" s="134">
        <v>9</v>
      </c>
      <c r="E81" s="135">
        <v>968.1</v>
      </c>
      <c r="F81" s="135">
        <v>899.1</v>
      </c>
      <c r="G81" s="135">
        <v>692.5</v>
      </c>
      <c r="H81" s="135">
        <f t="shared" si="5"/>
        <v>692.5</v>
      </c>
      <c r="I81" s="135"/>
      <c r="J81" s="135"/>
      <c r="K81" s="135"/>
      <c r="L81" s="135">
        <v>0.1459</v>
      </c>
      <c r="M81" s="135">
        <v>1650.06</v>
      </c>
      <c r="N81" s="135">
        <v>509.87</v>
      </c>
      <c r="O81" s="135">
        <v>194.45</v>
      </c>
      <c r="P81" s="135">
        <v>0</v>
      </c>
      <c r="Q81" s="135">
        <v>0</v>
      </c>
      <c r="R81" s="135">
        <v>154.16</v>
      </c>
      <c r="S81" s="135">
        <v>385.78</v>
      </c>
      <c r="T81" s="135">
        <v>14.47</v>
      </c>
      <c r="U81" s="135">
        <v>2909</v>
      </c>
      <c r="V81" s="135">
        <v>0</v>
      </c>
      <c r="W81" s="136">
        <v>4.3099999999999996</v>
      </c>
      <c r="X81" s="136">
        <f t="shared" si="7"/>
        <v>4.3099999999999996</v>
      </c>
      <c r="Y81" s="136">
        <v>0</v>
      </c>
      <c r="Z81" s="135" t="s">
        <v>167</v>
      </c>
      <c r="AA81" s="137" t="s">
        <v>94</v>
      </c>
    </row>
    <row r="82" spans="1:27">
      <c r="A82" s="132">
        <f t="shared" si="6"/>
        <v>69</v>
      </c>
      <c r="B82" s="133"/>
      <c r="C82" s="133" t="s">
        <v>13</v>
      </c>
      <c r="D82" s="134">
        <v>1</v>
      </c>
      <c r="E82" s="135">
        <v>354.3</v>
      </c>
      <c r="F82" s="135">
        <v>326.5</v>
      </c>
      <c r="G82" s="135">
        <v>151.5</v>
      </c>
      <c r="H82" s="135">
        <f t="shared" si="5"/>
        <v>151.5</v>
      </c>
      <c r="I82" s="135"/>
      <c r="J82" s="135">
        <v>5</v>
      </c>
      <c r="K82" s="135"/>
      <c r="L82" s="135">
        <v>3.1899999999999998E-2</v>
      </c>
      <c r="M82" s="135">
        <v>360.99</v>
      </c>
      <c r="N82" s="135">
        <v>111.55</v>
      </c>
      <c r="O82" s="135">
        <v>42.54</v>
      </c>
      <c r="P82" s="135">
        <v>0</v>
      </c>
      <c r="Q82" s="135">
        <v>7.58</v>
      </c>
      <c r="R82" s="135">
        <v>33.729999999999997</v>
      </c>
      <c r="S82" s="135">
        <v>84.4</v>
      </c>
      <c r="T82" s="135">
        <v>3.2</v>
      </c>
      <c r="U82" s="135">
        <v>644</v>
      </c>
      <c r="V82" s="135">
        <v>2.52</v>
      </c>
      <c r="W82" s="136">
        <v>2.61</v>
      </c>
      <c r="X82" s="136">
        <f t="shared" si="7"/>
        <v>5.13</v>
      </c>
      <c r="Y82" s="136">
        <v>0</v>
      </c>
      <c r="Z82" s="135" t="s">
        <v>168</v>
      </c>
      <c r="AA82" s="137" t="s">
        <v>94</v>
      </c>
    </row>
    <row r="83" spans="1:27">
      <c r="A83" s="132">
        <f t="shared" si="6"/>
        <v>70</v>
      </c>
      <c r="B83" s="133"/>
      <c r="C83" s="133" t="s">
        <v>154</v>
      </c>
      <c r="D83" s="134" t="s">
        <v>169</v>
      </c>
      <c r="E83" s="135">
        <v>1997.3</v>
      </c>
      <c r="F83" s="135">
        <v>1804.13</v>
      </c>
      <c r="G83" s="135">
        <v>2826</v>
      </c>
      <c r="H83" s="135">
        <v>2826</v>
      </c>
      <c r="I83" s="135"/>
      <c r="J83" s="135">
        <v>10</v>
      </c>
      <c r="K83" s="135"/>
      <c r="L83" s="135">
        <v>0.59519999999999995</v>
      </c>
      <c r="M83" s="135">
        <v>6733.69</v>
      </c>
      <c r="N83" s="135">
        <v>2080.71</v>
      </c>
      <c r="O83" s="135">
        <v>793.54</v>
      </c>
      <c r="P83" s="135">
        <v>0</v>
      </c>
      <c r="Q83" s="135">
        <v>0</v>
      </c>
      <c r="R83" s="135">
        <v>629.12</v>
      </c>
      <c r="S83" s="135">
        <v>1574.34</v>
      </c>
      <c r="T83" s="135">
        <v>59.06</v>
      </c>
      <c r="U83" s="135">
        <v>11870</v>
      </c>
      <c r="V83" s="135">
        <v>0</v>
      </c>
      <c r="W83" s="136">
        <v>4.34</v>
      </c>
      <c r="X83" s="136">
        <f t="shared" si="7"/>
        <v>4.34</v>
      </c>
      <c r="Y83" s="136">
        <v>0</v>
      </c>
      <c r="Z83" s="135" t="s">
        <v>168</v>
      </c>
      <c r="AA83" s="137" t="s">
        <v>94</v>
      </c>
    </row>
    <row r="84" spans="1:27">
      <c r="A84" s="132">
        <f t="shared" si="6"/>
        <v>71</v>
      </c>
      <c r="B84" s="133"/>
      <c r="C84" s="133" t="s">
        <v>13</v>
      </c>
      <c r="D84" s="134" t="s">
        <v>170</v>
      </c>
      <c r="E84" s="135">
        <v>1912.1</v>
      </c>
      <c r="F84" s="135">
        <v>1676.7</v>
      </c>
      <c r="G84" s="135">
        <v>1181</v>
      </c>
      <c r="H84" s="135">
        <f>G84</f>
        <v>1181</v>
      </c>
      <c r="I84" s="135">
        <v>208.4</v>
      </c>
      <c r="J84" s="135">
        <v>10</v>
      </c>
      <c r="K84" s="135">
        <v>208.4</v>
      </c>
      <c r="L84" s="135">
        <v>0.29260000000000003</v>
      </c>
      <c r="M84" s="135">
        <v>3310.61</v>
      </c>
      <c r="N84" s="135">
        <v>1022.98</v>
      </c>
      <c r="O84" s="135">
        <v>390.14</v>
      </c>
      <c r="P84" s="135">
        <v>84.47</v>
      </c>
      <c r="Q84" s="135">
        <v>173.2</v>
      </c>
      <c r="R84" s="135">
        <v>309.31</v>
      </c>
      <c r="S84" s="135">
        <v>774.02</v>
      </c>
      <c r="T84" s="135">
        <v>30.32</v>
      </c>
      <c r="U84" s="135">
        <v>6095</v>
      </c>
      <c r="V84" s="135">
        <v>0</v>
      </c>
      <c r="W84" s="136">
        <v>4.9000000000000004</v>
      </c>
      <c r="X84" s="136">
        <f t="shared" si="7"/>
        <v>4.9000000000000004</v>
      </c>
      <c r="Y84" s="136">
        <v>0</v>
      </c>
      <c r="Z84" s="135" t="s">
        <v>168</v>
      </c>
      <c r="AA84" s="137" t="s">
        <v>94</v>
      </c>
    </row>
    <row r="85" spans="1:27">
      <c r="A85" s="132">
        <f t="shared" si="6"/>
        <v>72</v>
      </c>
      <c r="B85" s="133"/>
      <c r="C85" s="133" t="s">
        <v>13</v>
      </c>
      <c r="D85" s="134" t="s">
        <v>171</v>
      </c>
      <c r="E85" s="135">
        <v>1912.1</v>
      </c>
      <c r="F85" s="135">
        <v>1676.7</v>
      </c>
      <c r="G85" s="135">
        <v>1181</v>
      </c>
      <c r="H85" s="135">
        <f>G85</f>
        <v>1181</v>
      </c>
      <c r="I85" s="135">
        <v>208.4</v>
      </c>
      <c r="J85" s="135">
        <v>10</v>
      </c>
      <c r="K85" s="135">
        <v>208.4</v>
      </c>
      <c r="L85" s="135">
        <v>0.29260000000000003</v>
      </c>
      <c r="M85" s="135">
        <v>3310.61</v>
      </c>
      <c r="N85" s="135">
        <v>1022.98</v>
      </c>
      <c r="O85" s="135">
        <v>390.14</v>
      </c>
      <c r="P85" s="135">
        <v>84.47</v>
      </c>
      <c r="Q85" s="135">
        <v>173.2</v>
      </c>
      <c r="R85" s="135">
        <v>309.31</v>
      </c>
      <c r="S85" s="135">
        <v>774.02</v>
      </c>
      <c r="T85" s="135">
        <v>30.32</v>
      </c>
      <c r="U85" s="135">
        <v>6095</v>
      </c>
      <c r="V85" s="135">
        <v>0</v>
      </c>
      <c r="W85" s="136">
        <v>1.82</v>
      </c>
      <c r="X85" s="136">
        <f>V85+W85</f>
        <v>1.82</v>
      </c>
      <c r="Y85" s="136">
        <v>0.14000000000000001</v>
      </c>
      <c r="Z85" s="135"/>
      <c r="AA85" s="137"/>
    </row>
    <row r="86" spans="1:27">
      <c r="A86" s="132">
        <f>A84+1</f>
        <v>72</v>
      </c>
      <c r="B86" s="133"/>
      <c r="C86" s="133" t="s">
        <v>154</v>
      </c>
      <c r="D86" s="134" t="s">
        <v>172</v>
      </c>
      <c r="E86" s="135">
        <v>1670.2</v>
      </c>
      <c r="F86" s="135">
        <v>1476.4</v>
      </c>
      <c r="G86" s="135">
        <v>1829</v>
      </c>
      <c r="H86" s="135">
        <v>1829</v>
      </c>
      <c r="I86" s="135"/>
      <c r="J86" s="135">
        <v>5</v>
      </c>
      <c r="K86" s="135"/>
      <c r="L86" s="135">
        <v>0.38519999999999999</v>
      </c>
      <c r="M86" s="135">
        <v>4358.07</v>
      </c>
      <c r="N86" s="135">
        <v>1346.64</v>
      </c>
      <c r="O86" s="135">
        <v>513.58000000000004</v>
      </c>
      <c r="P86" s="135">
        <v>0</v>
      </c>
      <c r="Q86" s="135">
        <v>7.58</v>
      </c>
      <c r="R86" s="135">
        <v>407.17</v>
      </c>
      <c r="S86" s="135">
        <v>1018.92</v>
      </c>
      <c r="T86" s="135">
        <v>38.26</v>
      </c>
      <c r="U86" s="135">
        <v>7690</v>
      </c>
      <c r="V86" s="135">
        <v>0</v>
      </c>
      <c r="W86" s="136">
        <v>3.41</v>
      </c>
      <c r="X86" s="136">
        <f t="shared" si="7"/>
        <v>3.41</v>
      </c>
      <c r="Y86" s="136">
        <v>0</v>
      </c>
      <c r="Z86" s="135" t="s">
        <v>168</v>
      </c>
      <c r="AA86" s="137" t="s">
        <v>94</v>
      </c>
    </row>
    <row r="87" spans="1:27">
      <c r="A87" s="132">
        <f t="shared" si="6"/>
        <v>73</v>
      </c>
      <c r="B87" s="133"/>
      <c r="C87" s="133" t="s">
        <v>154</v>
      </c>
      <c r="D87" s="134" t="s">
        <v>173</v>
      </c>
      <c r="E87" s="135">
        <v>961.7</v>
      </c>
      <c r="F87" s="135">
        <v>886.8</v>
      </c>
      <c r="G87" s="135">
        <v>1542.5</v>
      </c>
      <c r="H87" s="135">
        <v>1542.5</v>
      </c>
      <c r="I87" s="135"/>
      <c r="J87" s="135">
        <v>5</v>
      </c>
      <c r="K87" s="135"/>
      <c r="L87" s="135">
        <v>0.32490000000000002</v>
      </c>
      <c r="M87" s="135">
        <v>3675.41</v>
      </c>
      <c r="N87" s="135">
        <v>1135.7</v>
      </c>
      <c r="O87" s="135">
        <v>433.13</v>
      </c>
      <c r="P87" s="135">
        <v>0</v>
      </c>
      <c r="Q87" s="135">
        <v>7.58</v>
      </c>
      <c r="R87" s="135">
        <v>343.39</v>
      </c>
      <c r="S87" s="135">
        <v>859.31</v>
      </c>
      <c r="T87" s="135">
        <v>32.270000000000003</v>
      </c>
      <c r="U87" s="135">
        <v>6487</v>
      </c>
      <c r="V87" s="135">
        <v>0</v>
      </c>
      <c r="W87" s="136">
        <v>4.42</v>
      </c>
      <c r="X87" s="136">
        <f t="shared" si="7"/>
        <v>4.42</v>
      </c>
      <c r="Y87" s="136">
        <v>0</v>
      </c>
      <c r="Z87" s="135" t="s">
        <v>168</v>
      </c>
      <c r="AA87" s="137" t="s">
        <v>94</v>
      </c>
    </row>
    <row r="88" spans="1:27">
      <c r="A88" s="132">
        <f t="shared" si="6"/>
        <v>74</v>
      </c>
      <c r="B88" s="133"/>
      <c r="C88" s="133" t="s">
        <v>154</v>
      </c>
      <c r="D88" s="134" t="s">
        <v>174</v>
      </c>
      <c r="E88" s="135">
        <v>961</v>
      </c>
      <c r="F88" s="135">
        <v>882.8</v>
      </c>
      <c r="G88" s="135">
        <v>1542.5</v>
      </c>
      <c r="H88" s="135">
        <v>1542.5</v>
      </c>
      <c r="I88" s="135"/>
      <c r="J88" s="135">
        <v>5</v>
      </c>
      <c r="K88" s="135"/>
      <c r="L88" s="135">
        <v>0.32490000000000002</v>
      </c>
      <c r="M88" s="135">
        <v>3675.41</v>
      </c>
      <c r="N88" s="135">
        <v>1135.7</v>
      </c>
      <c r="O88" s="135">
        <v>433.13</v>
      </c>
      <c r="P88" s="135">
        <v>0</v>
      </c>
      <c r="Q88" s="135">
        <v>7.58</v>
      </c>
      <c r="R88" s="135">
        <v>343.39</v>
      </c>
      <c r="S88" s="135">
        <v>859.31</v>
      </c>
      <c r="T88" s="135">
        <v>32.270000000000003</v>
      </c>
      <c r="U88" s="135">
        <v>6487</v>
      </c>
      <c r="V88" s="135">
        <v>0</v>
      </c>
      <c r="W88" s="136">
        <v>4.4400000000000004</v>
      </c>
      <c r="X88" s="136">
        <f t="shared" si="7"/>
        <v>4.4400000000000004</v>
      </c>
      <c r="Y88" s="136">
        <v>0</v>
      </c>
      <c r="Z88" s="135" t="s">
        <v>168</v>
      </c>
      <c r="AA88" s="137" t="s">
        <v>94</v>
      </c>
    </row>
    <row r="89" spans="1:27">
      <c r="A89" s="132">
        <f t="shared" si="6"/>
        <v>75</v>
      </c>
      <c r="B89" s="133"/>
      <c r="C89" s="133" t="s">
        <v>13</v>
      </c>
      <c r="D89" s="134" t="s">
        <v>175</v>
      </c>
      <c r="E89" s="135">
        <v>363.5</v>
      </c>
      <c r="F89" s="135">
        <v>337.5</v>
      </c>
      <c r="G89" s="135">
        <v>247.1</v>
      </c>
      <c r="H89" s="135">
        <f>G89</f>
        <v>247.1</v>
      </c>
      <c r="I89" s="135"/>
      <c r="J89" s="135">
        <v>2.5</v>
      </c>
      <c r="K89" s="135"/>
      <c r="L89" s="135">
        <v>5.1999999999999998E-2</v>
      </c>
      <c r="M89" s="135">
        <v>588.78</v>
      </c>
      <c r="N89" s="135">
        <v>181.93</v>
      </c>
      <c r="O89" s="135">
        <v>69.39</v>
      </c>
      <c r="P89" s="135">
        <v>0</v>
      </c>
      <c r="Q89" s="135">
        <v>3.79</v>
      </c>
      <c r="R89" s="135">
        <v>55.01</v>
      </c>
      <c r="S89" s="135">
        <v>137.66</v>
      </c>
      <c r="T89" s="135">
        <v>6.18</v>
      </c>
      <c r="U89" s="135">
        <v>1042</v>
      </c>
      <c r="V89" s="135">
        <v>0</v>
      </c>
      <c r="W89" s="136">
        <v>4.0999999999999996</v>
      </c>
      <c r="X89" s="136">
        <f t="shared" si="7"/>
        <v>4.0999999999999996</v>
      </c>
      <c r="Y89" s="136">
        <v>0</v>
      </c>
      <c r="Z89" s="135" t="s">
        <v>168</v>
      </c>
      <c r="AA89" s="137" t="s">
        <v>94</v>
      </c>
    </row>
    <row r="90" spans="1:27">
      <c r="A90" s="132">
        <f t="shared" si="6"/>
        <v>76</v>
      </c>
      <c r="B90" s="133"/>
      <c r="C90" s="133" t="s">
        <v>13</v>
      </c>
      <c r="D90" s="134" t="s">
        <v>176</v>
      </c>
      <c r="E90" s="135">
        <v>366.5</v>
      </c>
      <c r="F90" s="135">
        <v>339.6</v>
      </c>
      <c r="G90" s="135">
        <v>292</v>
      </c>
      <c r="H90" s="135">
        <f>G90</f>
        <v>292</v>
      </c>
      <c r="I90" s="135"/>
      <c r="J90" s="135">
        <v>2.5</v>
      </c>
      <c r="K90" s="135"/>
      <c r="L90" s="135">
        <v>6.1499999999999999E-2</v>
      </c>
      <c r="M90" s="135">
        <v>695.77</v>
      </c>
      <c r="N90" s="135">
        <v>214.99</v>
      </c>
      <c r="O90" s="135">
        <v>81.99</v>
      </c>
      <c r="P90" s="135">
        <v>0</v>
      </c>
      <c r="Q90" s="135">
        <v>3.79</v>
      </c>
      <c r="R90" s="135">
        <v>65</v>
      </c>
      <c r="S90" s="135">
        <v>162.66999999999999</v>
      </c>
      <c r="T90" s="135">
        <v>6.12</v>
      </c>
      <c r="U90" s="135">
        <v>1230</v>
      </c>
      <c r="V90" s="135">
        <v>0</v>
      </c>
      <c r="W90" s="136">
        <v>4.8099999999999996</v>
      </c>
      <c r="X90" s="136">
        <f t="shared" si="7"/>
        <v>4.8099999999999996</v>
      </c>
      <c r="Y90" s="136">
        <v>0</v>
      </c>
      <c r="Z90" s="135" t="s">
        <v>168</v>
      </c>
      <c r="AA90" s="137" t="s">
        <v>94</v>
      </c>
    </row>
    <row r="91" spans="1:27">
      <c r="A91" s="132">
        <f t="shared" si="6"/>
        <v>77</v>
      </c>
      <c r="B91" s="133"/>
      <c r="C91" s="133" t="s">
        <v>13</v>
      </c>
      <c r="D91" s="134" t="s">
        <v>177</v>
      </c>
      <c r="E91" s="135">
        <v>331.8</v>
      </c>
      <c r="F91" s="135">
        <v>331.8</v>
      </c>
      <c r="G91" s="135">
        <v>0</v>
      </c>
      <c r="H91" s="135">
        <v>0</v>
      </c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>
        <v>0</v>
      </c>
      <c r="W91" s="136">
        <v>0</v>
      </c>
      <c r="X91" s="136">
        <f t="shared" si="7"/>
        <v>0</v>
      </c>
      <c r="Y91" s="136">
        <v>0</v>
      </c>
      <c r="Z91" s="135"/>
      <c r="AA91" s="137"/>
    </row>
    <row r="92" spans="1:27">
      <c r="A92" s="132">
        <f t="shared" si="6"/>
        <v>78</v>
      </c>
      <c r="B92" s="133"/>
      <c r="C92" s="133" t="s">
        <v>13</v>
      </c>
      <c r="D92" s="134">
        <v>18</v>
      </c>
      <c r="E92" s="135">
        <v>359.7</v>
      </c>
      <c r="F92" s="135">
        <v>338.1</v>
      </c>
      <c r="G92" s="135">
        <v>293.5</v>
      </c>
      <c r="H92" s="135">
        <f>G92</f>
        <v>293.5</v>
      </c>
      <c r="I92" s="135"/>
      <c r="J92" s="135">
        <v>2.5</v>
      </c>
      <c r="K92" s="135"/>
      <c r="L92" s="135">
        <v>6.1800000000000001E-2</v>
      </c>
      <c r="M92" s="135">
        <v>699.34</v>
      </c>
      <c r="N92" s="135">
        <v>216.1</v>
      </c>
      <c r="O92" s="135">
        <v>82.41</v>
      </c>
      <c r="P92" s="135">
        <v>0</v>
      </c>
      <c r="Q92" s="135">
        <v>3.79</v>
      </c>
      <c r="R92" s="135">
        <v>65.34</v>
      </c>
      <c r="S92" s="135">
        <v>163.51</v>
      </c>
      <c r="T92" s="135">
        <v>6.15</v>
      </c>
      <c r="U92" s="135">
        <v>1237</v>
      </c>
      <c r="V92" s="135">
        <v>0</v>
      </c>
      <c r="W92" s="136">
        <v>4.8600000000000003</v>
      </c>
      <c r="X92" s="136">
        <f t="shared" si="7"/>
        <v>4.8600000000000003</v>
      </c>
      <c r="Y92" s="136">
        <v>0</v>
      </c>
      <c r="Z92" s="135" t="s">
        <v>168</v>
      </c>
      <c r="AA92" s="137" t="s">
        <v>94</v>
      </c>
    </row>
    <row r="93" spans="1:27">
      <c r="A93" s="132">
        <f t="shared" si="6"/>
        <v>79</v>
      </c>
      <c r="B93" s="133"/>
      <c r="C93" s="133" t="s">
        <v>13</v>
      </c>
      <c r="D93" s="134">
        <v>22</v>
      </c>
      <c r="E93" s="135">
        <v>2844.2</v>
      </c>
      <c r="F93" s="135">
        <v>2592.1999999999998</v>
      </c>
      <c r="G93" s="135">
        <v>2174.8000000000002</v>
      </c>
      <c r="H93" s="135">
        <f>G93</f>
        <v>2174.8000000000002</v>
      </c>
      <c r="I93" s="135">
        <v>323.5</v>
      </c>
      <c r="J93" s="135">
        <v>15</v>
      </c>
      <c r="K93" s="135"/>
      <c r="L93" s="135">
        <v>0.5262</v>
      </c>
      <c r="M93" s="135">
        <v>5952.86</v>
      </c>
      <c r="N93" s="135">
        <v>1839.43</v>
      </c>
      <c r="O93" s="135">
        <v>701.52</v>
      </c>
      <c r="P93" s="135">
        <v>130.33000000000001</v>
      </c>
      <c r="Q93" s="135">
        <v>268.07</v>
      </c>
      <c r="R93" s="135">
        <v>556.16999999999996</v>
      </c>
      <c r="S93" s="135">
        <v>1391.78</v>
      </c>
      <c r="T93" s="135">
        <v>54.2</v>
      </c>
      <c r="U93" s="135">
        <v>10894</v>
      </c>
      <c r="V93" s="135">
        <v>0</v>
      </c>
      <c r="W93" s="136">
        <v>4.83</v>
      </c>
      <c r="X93" s="136">
        <f t="shared" si="7"/>
        <v>4.83</v>
      </c>
      <c r="Y93" s="136">
        <v>0.2</v>
      </c>
      <c r="Z93" s="135" t="s">
        <v>168</v>
      </c>
      <c r="AA93" s="137" t="s">
        <v>94</v>
      </c>
    </row>
    <row r="94" spans="1:27">
      <c r="A94" s="132">
        <f t="shared" si="6"/>
        <v>80</v>
      </c>
      <c r="B94" s="133"/>
      <c r="C94" s="133" t="s">
        <v>13</v>
      </c>
      <c r="D94" s="134">
        <v>23</v>
      </c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>
        <v>0</v>
      </c>
      <c r="W94" s="136">
        <v>1.34</v>
      </c>
      <c r="X94" s="136">
        <f t="shared" si="7"/>
        <v>1.34</v>
      </c>
      <c r="Y94" s="136">
        <v>0</v>
      </c>
      <c r="Z94" s="135"/>
      <c r="AA94" s="137"/>
    </row>
    <row r="95" spans="1:27">
      <c r="A95" s="132">
        <f t="shared" si="6"/>
        <v>81</v>
      </c>
      <c r="B95" s="133"/>
      <c r="C95" s="133" t="s">
        <v>13</v>
      </c>
      <c r="D95" s="134">
        <v>24</v>
      </c>
      <c r="E95" s="135">
        <v>3948.2</v>
      </c>
      <c r="F95" s="135">
        <v>3544.3</v>
      </c>
      <c r="G95" s="135">
        <v>2329.1</v>
      </c>
      <c r="H95" s="135">
        <f>G95</f>
        <v>2329.1</v>
      </c>
      <c r="I95" s="135">
        <v>348.4</v>
      </c>
      <c r="J95" s="135">
        <v>10</v>
      </c>
      <c r="K95" s="135"/>
      <c r="L95" s="135">
        <v>0.56389999999999996</v>
      </c>
      <c r="M95" s="135">
        <v>6379.85</v>
      </c>
      <c r="N95" s="135">
        <v>1971.37</v>
      </c>
      <c r="O95" s="135">
        <v>751.84</v>
      </c>
      <c r="P95" s="135">
        <v>131.13</v>
      </c>
      <c r="Q95" s="135">
        <v>279.37</v>
      </c>
      <c r="R95" s="135">
        <v>596.05999999999995</v>
      </c>
      <c r="S95" s="135">
        <v>1491.61</v>
      </c>
      <c r="T95" s="135">
        <v>58.01</v>
      </c>
      <c r="U95" s="135">
        <v>11669</v>
      </c>
      <c r="V95" s="135">
        <v>0</v>
      </c>
      <c r="W95" s="136">
        <v>3.78</v>
      </c>
      <c r="X95" s="136">
        <f t="shared" si="7"/>
        <v>3.78</v>
      </c>
      <c r="Y95" s="136">
        <v>0.32</v>
      </c>
      <c r="Z95" s="135" t="s">
        <v>168</v>
      </c>
      <c r="AA95" s="137" t="s">
        <v>94</v>
      </c>
    </row>
    <row r="96" spans="1:27">
      <c r="A96" s="132">
        <f t="shared" si="6"/>
        <v>82</v>
      </c>
      <c r="B96" s="133"/>
      <c r="C96" s="133" t="s">
        <v>178</v>
      </c>
      <c r="D96" s="134" t="s">
        <v>179</v>
      </c>
      <c r="E96" s="135">
        <v>855.9</v>
      </c>
      <c r="F96" s="135">
        <v>793.9</v>
      </c>
      <c r="G96" s="135">
        <v>1406</v>
      </c>
      <c r="H96" s="135">
        <v>1406</v>
      </c>
      <c r="I96" s="135"/>
      <c r="J96" s="135">
        <v>7.5</v>
      </c>
      <c r="K96" s="135"/>
      <c r="L96" s="135">
        <v>0.29609999999999997</v>
      </c>
      <c r="M96" s="135">
        <v>3350.16</v>
      </c>
      <c r="N96" s="135">
        <v>1035.2</v>
      </c>
      <c r="O96" s="135">
        <v>394.8</v>
      </c>
      <c r="P96" s="135">
        <v>0</v>
      </c>
      <c r="Q96" s="135">
        <v>11.38</v>
      </c>
      <c r="R96" s="135">
        <v>313</v>
      </c>
      <c r="S96" s="135">
        <v>783.27</v>
      </c>
      <c r="T96" s="135">
        <v>29.44</v>
      </c>
      <c r="U96" s="135">
        <v>59.17</v>
      </c>
      <c r="V96" s="135">
        <v>2.52</v>
      </c>
      <c r="W96" s="136">
        <v>0</v>
      </c>
      <c r="X96" s="136">
        <f>V96+W96</f>
        <v>2.52</v>
      </c>
      <c r="Y96" s="136">
        <v>0</v>
      </c>
      <c r="Z96" s="135"/>
      <c r="AA96" s="137"/>
    </row>
    <row r="97" spans="1:27">
      <c r="A97" s="132">
        <f t="shared" si="6"/>
        <v>83</v>
      </c>
      <c r="B97" s="133"/>
      <c r="C97" s="133" t="s">
        <v>178</v>
      </c>
      <c r="D97" s="134">
        <v>11</v>
      </c>
      <c r="E97" s="135">
        <v>855.9</v>
      </c>
      <c r="F97" s="135">
        <v>793.9</v>
      </c>
      <c r="G97" s="135">
        <v>1406</v>
      </c>
      <c r="H97" s="135">
        <v>1406</v>
      </c>
      <c r="I97" s="135"/>
      <c r="J97" s="135">
        <v>7.5</v>
      </c>
      <c r="K97" s="135"/>
      <c r="L97" s="135">
        <v>0.29609999999999997</v>
      </c>
      <c r="M97" s="135">
        <v>3350.16</v>
      </c>
      <c r="N97" s="135">
        <v>1035.2</v>
      </c>
      <c r="O97" s="135">
        <v>394.8</v>
      </c>
      <c r="P97" s="135">
        <v>0</v>
      </c>
      <c r="Q97" s="135">
        <v>11.38</v>
      </c>
      <c r="R97" s="135">
        <v>313</v>
      </c>
      <c r="S97" s="135">
        <v>783.27</v>
      </c>
      <c r="T97" s="135">
        <v>29.44</v>
      </c>
      <c r="U97" s="135">
        <v>59.17</v>
      </c>
      <c r="V97" s="135">
        <v>2.52</v>
      </c>
      <c r="W97" s="136">
        <v>0</v>
      </c>
      <c r="X97" s="136">
        <f>V97+W97</f>
        <v>2.52</v>
      </c>
      <c r="Y97" s="136">
        <v>0</v>
      </c>
      <c r="Z97" s="135"/>
      <c r="AA97" s="137"/>
    </row>
    <row r="98" spans="1:27">
      <c r="A98" s="132">
        <f t="shared" si="6"/>
        <v>84</v>
      </c>
      <c r="B98" s="133"/>
      <c r="C98" s="133" t="s">
        <v>178</v>
      </c>
      <c r="D98" s="134">
        <v>13</v>
      </c>
      <c r="E98" s="135">
        <v>855.9</v>
      </c>
      <c r="F98" s="135">
        <v>793.9</v>
      </c>
      <c r="G98" s="135">
        <v>1406</v>
      </c>
      <c r="H98" s="135">
        <v>1406</v>
      </c>
      <c r="I98" s="135"/>
      <c r="J98" s="135">
        <v>7.5</v>
      </c>
      <c r="K98" s="135"/>
      <c r="L98" s="135">
        <v>0.29609999999999997</v>
      </c>
      <c r="M98" s="135">
        <v>3350.16</v>
      </c>
      <c r="N98" s="135">
        <v>1035.2</v>
      </c>
      <c r="O98" s="135">
        <v>394.8</v>
      </c>
      <c r="P98" s="135">
        <v>0</v>
      </c>
      <c r="Q98" s="135">
        <v>11.38</v>
      </c>
      <c r="R98" s="135">
        <v>313</v>
      </c>
      <c r="S98" s="135">
        <v>783.27</v>
      </c>
      <c r="T98" s="135">
        <v>29.44</v>
      </c>
      <c r="U98" s="135">
        <v>59.17</v>
      </c>
      <c r="V98" s="135">
        <v>2.52</v>
      </c>
      <c r="W98" s="136">
        <v>0</v>
      </c>
      <c r="X98" s="136">
        <f>V98+W98</f>
        <v>2.52</v>
      </c>
      <c r="Y98" s="136">
        <v>0</v>
      </c>
      <c r="Z98" s="135"/>
      <c r="AA98" s="137"/>
    </row>
    <row r="99" spans="1:27">
      <c r="A99" s="132">
        <f t="shared" si="6"/>
        <v>85</v>
      </c>
      <c r="B99" s="133"/>
      <c r="C99" s="133" t="s">
        <v>178</v>
      </c>
      <c r="D99" s="134">
        <v>19</v>
      </c>
      <c r="E99" s="135">
        <v>855.9</v>
      </c>
      <c r="F99" s="135">
        <v>793.9</v>
      </c>
      <c r="G99" s="135">
        <v>1406</v>
      </c>
      <c r="H99" s="135">
        <v>1406</v>
      </c>
      <c r="I99" s="135"/>
      <c r="J99" s="135">
        <v>7.5</v>
      </c>
      <c r="K99" s="135"/>
      <c r="L99" s="135">
        <v>0.29609999999999997</v>
      </c>
      <c r="M99" s="135">
        <v>3350.16</v>
      </c>
      <c r="N99" s="135">
        <v>1035.2</v>
      </c>
      <c r="O99" s="135">
        <v>394.8</v>
      </c>
      <c r="P99" s="135">
        <v>0</v>
      </c>
      <c r="Q99" s="135">
        <v>11.38</v>
      </c>
      <c r="R99" s="135">
        <v>313</v>
      </c>
      <c r="S99" s="135">
        <v>783.27</v>
      </c>
      <c r="T99" s="135">
        <v>29.44</v>
      </c>
      <c r="U99" s="135">
        <v>59.17</v>
      </c>
      <c r="V99" s="135">
        <v>0</v>
      </c>
      <c r="W99" s="136">
        <v>4.9400000000000004</v>
      </c>
      <c r="X99" s="136">
        <f t="shared" si="7"/>
        <v>4.9400000000000004</v>
      </c>
      <c r="Y99" s="136">
        <v>0</v>
      </c>
      <c r="Z99" s="135" t="s">
        <v>180</v>
      </c>
      <c r="AA99" s="137" t="s">
        <v>94</v>
      </c>
    </row>
    <row r="100" spans="1:27">
      <c r="A100" s="132">
        <f t="shared" si="6"/>
        <v>86</v>
      </c>
      <c r="B100" s="133"/>
      <c r="C100" s="133" t="s">
        <v>181</v>
      </c>
      <c r="D100" s="134">
        <v>21</v>
      </c>
      <c r="E100" s="135">
        <v>714.7</v>
      </c>
      <c r="F100" s="135">
        <v>633.1</v>
      </c>
      <c r="G100" s="135">
        <v>682</v>
      </c>
      <c r="H100" s="135">
        <v>682</v>
      </c>
      <c r="I100" s="135">
        <v>108.3</v>
      </c>
      <c r="J100" s="135">
        <v>5</v>
      </c>
      <c r="K100" s="135"/>
      <c r="L100" s="135">
        <v>0.16639999999999999</v>
      </c>
      <c r="M100" s="135">
        <v>1883.1</v>
      </c>
      <c r="N100" s="135">
        <v>581.88</v>
      </c>
      <c r="O100" s="135">
        <v>221.92</v>
      </c>
      <c r="P100" s="135">
        <v>43.6</v>
      </c>
      <c r="Q100" s="135">
        <v>89.71</v>
      </c>
      <c r="R100" s="135">
        <v>175.94</v>
      </c>
      <c r="S100" s="135">
        <v>440.27</v>
      </c>
      <c r="T100" s="135">
        <v>17.18</v>
      </c>
      <c r="U100" s="135">
        <v>3454</v>
      </c>
      <c r="V100" s="135">
        <v>0</v>
      </c>
      <c r="W100" s="136">
        <v>3.64</v>
      </c>
      <c r="X100" s="136">
        <f t="shared" si="7"/>
        <v>3.64</v>
      </c>
      <c r="Y100" s="136">
        <v>0</v>
      </c>
      <c r="Z100" s="135" t="s">
        <v>180</v>
      </c>
      <c r="AA100" s="137" t="s">
        <v>94</v>
      </c>
    </row>
    <row r="101" spans="1:27">
      <c r="A101" s="132">
        <f t="shared" si="6"/>
        <v>87</v>
      </c>
      <c r="B101" s="133"/>
      <c r="C101" s="133" t="s">
        <v>178</v>
      </c>
      <c r="D101" s="134">
        <v>24</v>
      </c>
      <c r="E101" s="135">
        <v>732</v>
      </c>
      <c r="F101" s="135">
        <v>663.6</v>
      </c>
      <c r="G101" s="135">
        <v>682</v>
      </c>
      <c r="H101" s="135">
        <v>648.9</v>
      </c>
      <c r="I101" s="135"/>
      <c r="J101" s="135">
        <v>5</v>
      </c>
      <c r="K101" s="135"/>
      <c r="L101" s="135">
        <v>0.14360000000000001</v>
      </c>
      <c r="M101" s="135">
        <v>1625.04</v>
      </c>
      <c r="N101" s="135">
        <v>502.14</v>
      </c>
      <c r="O101" s="135">
        <v>191.5</v>
      </c>
      <c r="P101" s="135">
        <v>0</v>
      </c>
      <c r="Q101" s="135">
        <v>7.58</v>
      </c>
      <c r="R101" s="135">
        <v>151.83000000000001</v>
      </c>
      <c r="S101" s="135">
        <v>379.94</v>
      </c>
      <c r="T101" s="135">
        <v>14.29</v>
      </c>
      <c r="U101" s="135">
        <v>2872</v>
      </c>
      <c r="V101" s="135">
        <v>0</v>
      </c>
      <c r="W101" s="136">
        <v>5.75</v>
      </c>
      <c r="X101" s="136">
        <f t="shared" si="7"/>
        <v>5.75</v>
      </c>
      <c r="Y101" s="136">
        <v>0</v>
      </c>
      <c r="Z101" s="135" t="s">
        <v>180</v>
      </c>
      <c r="AA101" s="137" t="s">
        <v>94</v>
      </c>
    </row>
    <row r="102" spans="1:27">
      <c r="A102" s="132">
        <f t="shared" si="6"/>
        <v>88</v>
      </c>
      <c r="B102" s="133"/>
      <c r="C102" s="133" t="s">
        <v>181</v>
      </c>
      <c r="D102" s="134">
        <v>26</v>
      </c>
      <c r="E102" s="135">
        <v>686.9</v>
      </c>
      <c r="F102" s="135">
        <v>616.9</v>
      </c>
      <c r="G102" s="135">
        <v>318.8</v>
      </c>
      <c r="H102" s="135">
        <f>G102</f>
        <v>318.8</v>
      </c>
      <c r="I102" s="135">
        <v>104.1</v>
      </c>
      <c r="J102" s="135">
        <v>5</v>
      </c>
      <c r="K102" s="135"/>
      <c r="L102" s="135">
        <v>8.9099999999999999E-2</v>
      </c>
      <c r="M102" s="135">
        <v>1007.67</v>
      </c>
      <c r="N102" s="135">
        <v>311.37</v>
      </c>
      <c r="O102" s="135">
        <v>118.75</v>
      </c>
      <c r="P102" s="135">
        <v>42.2</v>
      </c>
      <c r="Q102" s="135">
        <v>86.53</v>
      </c>
      <c r="R102" s="135">
        <v>94.15</v>
      </c>
      <c r="S102" s="135">
        <v>235.59</v>
      </c>
      <c r="T102" s="135">
        <v>9.48</v>
      </c>
      <c r="U102" s="135">
        <v>1906</v>
      </c>
      <c r="V102" s="135">
        <v>0</v>
      </c>
      <c r="W102" s="136">
        <v>3.08</v>
      </c>
      <c r="X102" s="136">
        <f t="shared" si="7"/>
        <v>3.08</v>
      </c>
      <c r="Y102" s="136">
        <v>0</v>
      </c>
      <c r="Z102" s="135" t="s">
        <v>180</v>
      </c>
      <c r="AA102" s="137" t="s">
        <v>94</v>
      </c>
    </row>
    <row r="103" spans="1:27">
      <c r="A103" s="222" t="s">
        <v>182</v>
      </c>
      <c r="B103" s="223"/>
      <c r="C103" s="224"/>
      <c r="D103" s="219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1"/>
    </row>
    <row r="104" spans="1:27">
      <c r="A104" s="145">
        <f>A102+1</f>
        <v>89</v>
      </c>
      <c r="B104" s="146"/>
      <c r="C104" s="147" t="s">
        <v>183</v>
      </c>
      <c r="D104" s="134">
        <v>5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>
        <v>2.52</v>
      </c>
      <c r="W104" s="134">
        <v>0</v>
      </c>
      <c r="X104" s="134">
        <f>V104+W104</f>
        <v>2.52</v>
      </c>
      <c r="Y104" s="136">
        <v>0</v>
      </c>
      <c r="Z104" s="134"/>
      <c r="AA104" s="148"/>
    </row>
    <row r="105" spans="1:27">
      <c r="A105" s="145">
        <f>A104+1</f>
        <v>90</v>
      </c>
      <c r="B105" s="146"/>
      <c r="C105" s="147" t="s">
        <v>183</v>
      </c>
      <c r="D105" s="134">
        <v>23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>
        <v>2.52</v>
      </c>
      <c r="W105" s="134">
        <v>0</v>
      </c>
      <c r="X105" s="134">
        <f>V105+W105</f>
        <v>2.52</v>
      </c>
      <c r="Y105" s="136">
        <v>0</v>
      </c>
      <c r="Z105" s="134"/>
      <c r="AA105" s="148"/>
    </row>
    <row r="106" spans="1:27">
      <c r="A106" s="145">
        <f>A105+1</f>
        <v>91</v>
      </c>
      <c r="B106" s="146"/>
      <c r="C106" s="147" t="s">
        <v>184</v>
      </c>
      <c r="D106" s="134">
        <v>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>
        <v>2.52</v>
      </c>
      <c r="W106" s="134">
        <v>0</v>
      </c>
      <c r="X106" s="134">
        <f>V106+W106</f>
        <v>2.52</v>
      </c>
      <c r="Y106" s="136">
        <v>0</v>
      </c>
      <c r="Z106" s="134"/>
      <c r="AA106" s="148"/>
    </row>
    <row r="107" spans="1:27">
      <c r="A107" s="145">
        <f>A106+1</f>
        <v>92</v>
      </c>
      <c r="B107" s="146"/>
      <c r="C107" s="147" t="s">
        <v>184</v>
      </c>
      <c r="D107" s="134">
        <v>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>
        <v>2.52</v>
      </c>
      <c r="W107" s="134">
        <v>0</v>
      </c>
      <c r="X107" s="134">
        <f>V107+W107</f>
        <v>2.52</v>
      </c>
      <c r="Y107" s="136">
        <v>0</v>
      </c>
      <c r="Z107" s="134"/>
      <c r="AA107" s="148"/>
    </row>
    <row r="108" spans="1:27">
      <c r="A108" s="145">
        <f>A107+1</f>
        <v>93</v>
      </c>
      <c r="B108" s="133"/>
      <c r="C108" s="133" t="s">
        <v>185</v>
      </c>
      <c r="D108" s="134">
        <v>21</v>
      </c>
      <c r="E108" s="135">
        <v>2480.3000000000002</v>
      </c>
      <c r="F108" s="135">
        <v>2224</v>
      </c>
      <c r="G108" s="135">
        <v>4460</v>
      </c>
      <c r="H108" s="135">
        <v>4460</v>
      </c>
      <c r="I108" s="135">
        <v>201.6</v>
      </c>
      <c r="J108" s="135">
        <v>7.5</v>
      </c>
      <c r="K108" s="135"/>
      <c r="L108" s="135">
        <v>0.98180000000000001</v>
      </c>
      <c r="M108" s="135">
        <v>11107.49</v>
      </c>
      <c r="N108" s="135">
        <v>3432.21</v>
      </c>
      <c r="O108" s="135">
        <v>1308.97</v>
      </c>
      <c r="P108" s="135">
        <v>78.45</v>
      </c>
      <c r="Q108" s="135">
        <v>164.26</v>
      </c>
      <c r="R108" s="135">
        <v>1037.76</v>
      </c>
      <c r="S108" s="135">
        <v>2596.9299999999998</v>
      </c>
      <c r="T108" s="135">
        <v>98.63</v>
      </c>
      <c r="U108" s="135">
        <v>19825</v>
      </c>
      <c r="V108" s="135">
        <v>0</v>
      </c>
      <c r="W108" s="136">
        <v>5.63</v>
      </c>
      <c r="X108" s="136">
        <f>V108+W108</f>
        <v>5.63</v>
      </c>
      <c r="Y108" s="136">
        <v>0.22</v>
      </c>
      <c r="Z108" s="135" t="s">
        <v>186</v>
      </c>
      <c r="AA108" s="137" t="s">
        <v>94</v>
      </c>
    </row>
    <row r="109" spans="1:27">
      <c r="A109" s="145">
        <f>A108+1</f>
        <v>94</v>
      </c>
      <c r="B109" s="133"/>
      <c r="C109" s="133" t="s">
        <v>185</v>
      </c>
      <c r="D109" s="134" t="s">
        <v>187</v>
      </c>
      <c r="E109" s="135">
        <v>154.4</v>
      </c>
      <c r="F109" s="135">
        <v>154.4</v>
      </c>
      <c r="G109" s="135">
        <v>103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>
        <v>0</v>
      </c>
      <c r="W109" s="136">
        <v>0</v>
      </c>
      <c r="X109" s="136">
        <f t="shared" ref="X109:X119" si="8">V109+W109</f>
        <v>0</v>
      </c>
      <c r="Y109" s="136">
        <v>0</v>
      </c>
      <c r="Z109" s="135"/>
      <c r="AA109" s="137"/>
    </row>
    <row r="110" spans="1:27">
      <c r="A110" s="145">
        <f t="shared" ref="A110:A118" si="9">A109+1</f>
        <v>95</v>
      </c>
      <c r="B110" s="133"/>
      <c r="C110" s="133" t="s">
        <v>185</v>
      </c>
      <c r="D110" s="134">
        <v>25</v>
      </c>
      <c r="E110" s="135">
        <v>1630.74</v>
      </c>
      <c r="F110" s="135">
        <v>1485.44</v>
      </c>
      <c r="G110" s="135">
        <v>1512</v>
      </c>
      <c r="H110" s="135">
        <f>G110</f>
        <v>1512</v>
      </c>
      <c r="I110" s="135">
        <v>0</v>
      </c>
      <c r="J110" s="135">
        <v>5</v>
      </c>
      <c r="K110" s="135"/>
      <c r="L110" s="135">
        <v>0.31840000000000002</v>
      </c>
      <c r="M110" s="135">
        <v>3602.74</v>
      </c>
      <c r="N110" s="135">
        <v>1113.25</v>
      </c>
      <c r="O110" s="135">
        <v>424.57</v>
      </c>
      <c r="P110" s="135">
        <v>0</v>
      </c>
      <c r="Q110" s="135">
        <v>7.58</v>
      </c>
      <c r="R110" s="135">
        <v>336.6</v>
      </c>
      <c r="S110" s="135">
        <v>842.32</v>
      </c>
      <c r="T110" s="135">
        <v>31.64</v>
      </c>
      <c r="U110" s="135">
        <v>6359</v>
      </c>
      <c r="V110" s="135">
        <v>0</v>
      </c>
      <c r="W110" s="136">
        <v>5.69</v>
      </c>
      <c r="X110" s="136">
        <f t="shared" si="8"/>
        <v>5.69</v>
      </c>
      <c r="Y110" s="136">
        <v>0</v>
      </c>
      <c r="Z110" s="135" t="s">
        <v>186</v>
      </c>
      <c r="AA110" s="137" t="s">
        <v>94</v>
      </c>
    </row>
    <row r="111" spans="1:27">
      <c r="A111" s="145">
        <f t="shared" si="9"/>
        <v>96</v>
      </c>
      <c r="B111" s="133"/>
      <c r="C111" s="133" t="s">
        <v>154</v>
      </c>
      <c r="D111" s="134" t="s">
        <v>188</v>
      </c>
      <c r="E111" s="135">
        <v>351.5</v>
      </c>
      <c r="F111" s="135">
        <v>314.5</v>
      </c>
      <c r="G111" s="135">
        <v>144</v>
      </c>
      <c r="H111" s="135">
        <f>G111</f>
        <v>144</v>
      </c>
      <c r="I111" s="135"/>
      <c r="J111" s="135">
        <v>2.5</v>
      </c>
      <c r="K111" s="135"/>
      <c r="L111" s="135">
        <v>3.0300000000000001E-2</v>
      </c>
      <c r="M111" s="135">
        <v>343.12</v>
      </c>
      <c r="N111" s="135">
        <v>106.02</v>
      </c>
      <c r="O111" s="135">
        <v>40.44</v>
      </c>
      <c r="P111" s="135">
        <v>0</v>
      </c>
      <c r="Q111" s="135">
        <v>3.79</v>
      </c>
      <c r="R111" s="135">
        <v>32.06</v>
      </c>
      <c r="S111" s="135">
        <v>80.22</v>
      </c>
      <c r="T111" s="135">
        <v>3.03</v>
      </c>
      <c r="U111" s="135">
        <v>609</v>
      </c>
      <c r="V111" s="135">
        <v>2.52</v>
      </c>
      <c r="W111" s="136">
        <v>2.57</v>
      </c>
      <c r="X111" s="136">
        <f t="shared" si="8"/>
        <v>5.09</v>
      </c>
      <c r="Y111" s="136">
        <v>0</v>
      </c>
      <c r="Z111" s="135" t="s">
        <v>186</v>
      </c>
      <c r="AA111" s="137" t="s">
        <v>94</v>
      </c>
    </row>
    <row r="112" spans="1:27">
      <c r="A112" s="145">
        <f t="shared" si="9"/>
        <v>97</v>
      </c>
      <c r="B112" s="133"/>
      <c r="C112" s="133" t="s">
        <v>154</v>
      </c>
      <c r="D112" s="134">
        <v>27</v>
      </c>
      <c r="E112" s="135">
        <v>2479.64</v>
      </c>
      <c r="F112" s="135">
        <v>2182.2399999999998</v>
      </c>
      <c r="G112" s="135">
        <v>1500</v>
      </c>
      <c r="H112" s="135">
        <f>G112</f>
        <v>1500</v>
      </c>
      <c r="I112" s="135"/>
      <c r="J112" s="135">
        <v>7.5</v>
      </c>
      <c r="K112" s="135"/>
      <c r="L112" s="135">
        <v>0.31590000000000001</v>
      </c>
      <c r="M112" s="135">
        <v>3574.14</v>
      </c>
      <c r="N112" s="135">
        <v>1104.4100000000001</v>
      </c>
      <c r="O112" s="135">
        <v>421.2</v>
      </c>
      <c r="P112" s="135">
        <v>0</v>
      </c>
      <c r="Q112" s="135">
        <v>11.38</v>
      </c>
      <c r="R112" s="135">
        <v>333.93</v>
      </c>
      <c r="S112" s="135">
        <v>835.63</v>
      </c>
      <c r="T112" s="135">
        <v>31.4</v>
      </c>
      <c r="U112" s="135">
        <v>6312</v>
      </c>
      <c r="V112" s="135">
        <v>0</v>
      </c>
      <c r="W112" s="136">
        <v>3.84</v>
      </c>
      <c r="X112" s="136">
        <f t="shared" si="8"/>
        <v>3.84</v>
      </c>
      <c r="Y112" s="136">
        <v>0.22</v>
      </c>
      <c r="Z112" s="135" t="s">
        <v>186</v>
      </c>
      <c r="AA112" s="137" t="s">
        <v>94</v>
      </c>
    </row>
    <row r="113" spans="1:27">
      <c r="A113" s="145">
        <f t="shared" si="9"/>
        <v>98</v>
      </c>
      <c r="B113" s="133"/>
      <c r="C113" s="133" t="s">
        <v>13</v>
      </c>
      <c r="D113" s="134" t="s">
        <v>189</v>
      </c>
      <c r="E113" s="135">
        <v>2440.25</v>
      </c>
      <c r="F113" s="135">
        <v>2184.85</v>
      </c>
      <c r="G113" s="135">
        <v>2824</v>
      </c>
      <c r="H113" s="135">
        <v>2824</v>
      </c>
      <c r="I113" s="135">
        <v>214.1</v>
      </c>
      <c r="J113" s="135">
        <v>7.5</v>
      </c>
      <c r="K113" s="135"/>
      <c r="L113" s="135">
        <v>0.63990000000000002</v>
      </c>
      <c r="M113" s="135">
        <v>7239.07</v>
      </c>
      <c r="N113" s="135">
        <v>2236.87</v>
      </c>
      <c r="O113" s="135">
        <v>806.5</v>
      </c>
      <c r="P113" s="135">
        <v>82.62</v>
      </c>
      <c r="Q113" s="135">
        <v>173.73</v>
      </c>
      <c r="R113" s="135">
        <v>676.34</v>
      </c>
      <c r="S113" s="135">
        <v>1652.68</v>
      </c>
      <c r="T113" s="135">
        <v>64.540000000000006</v>
      </c>
      <c r="U113" s="135">
        <v>12972</v>
      </c>
      <c r="V113" s="135">
        <v>0</v>
      </c>
      <c r="W113" s="136">
        <v>3.69</v>
      </c>
      <c r="X113" s="136">
        <f t="shared" si="8"/>
        <v>3.69</v>
      </c>
      <c r="Y113" s="136">
        <v>0.23</v>
      </c>
      <c r="Z113" s="135" t="s">
        <v>186</v>
      </c>
      <c r="AA113" s="137" t="s">
        <v>94</v>
      </c>
    </row>
    <row r="114" spans="1:27">
      <c r="A114" s="145">
        <f t="shared" si="9"/>
        <v>99</v>
      </c>
      <c r="B114" s="133"/>
      <c r="C114" s="133" t="s">
        <v>154</v>
      </c>
      <c r="D114" s="134" t="s">
        <v>190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>
        <v>2.52</v>
      </c>
      <c r="W114" s="136">
        <v>0</v>
      </c>
      <c r="X114" s="136">
        <f t="shared" si="8"/>
        <v>2.52</v>
      </c>
      <c r="Y114" s="136"/>
      <c r="Z114" s="135"/>
      <c r="AA114" s="137"/>
    </row>
    <row r="115" spans="1:27">
      <c r="A115" s="145">
        <f t="shared" si="9"/>
        <v>100</v>
      </c>
      <c r="B115" s="133"/>
      <c r="C115" s="133" t="s">
        <v>154</v>
      </c>
      <c r="D115" s="134" t="s">
        <v>191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>
        <v>2.52</v>
      </c>
      <c r="W115" s="136">
        <v>0</v>
      </c>
      <c r="X115" s="136">
        <f>V115+W115</f>
        <v>2.52</v>
      </c>
      <c r="Y115" s="136"/>
      <c r="Z115" s="135"/>
      <c r="AA115" s="137"/>
    </row>
    <row r="116" spans="1:27">
      <c r="A116" s="145">
        <f t="shared" si="9"/>
        <v>101</v>
      </c>
      <c r="B116" s="133"/>
      <c r="C116" s="133" t="s">
        <v>192</v>
      </c>
      <c r="D116" s="134">
        <v>10</v>
      </c>
      <c r="E116" s="135">
        <v>691.4</v>
      </c>
      <c r="F116" s="135">
        <v>631.4</v>
      </c>
      <c r="G116" s="135">
        <v>230.2</v>
      </c>
      <c r="H116" s="135">
        <f>G116</f>
        <v>230.2</v>
      </c>
      <c r="I116" s="135">
        <v>125</v>
      </c>
      <c r="J116" s="135">
        <v>5</v>
      </c>
      <c r="K116" s="135"/>
      <c r="L116" s="135">
        <v>7.4800000000000005E-2</v>
      </c>
      <c r="M116" s="135">
        <v>846.36</v>
      </c>
      <c r="N116" s="135">
        <v>261.52</v>
      </c>
      <c r="O116" s="135">
        <v>99.74</v>
      </c>
      <c r="P116" s="135">
        <v>49.17</v>
      </c>
      <c r="Q116" s="135">
        <v>102.38</v>
      </c>
      <c r="R116" s="135">
        <v>79.069999999999993</v>
      </c>
      <c r="S116" s="135">
        <v>197.88</v>
      </c>
      <c r="T116" s="135">
        <v>8.18</v>
      </c>
      <c r="U116" s="135">
        <v>1644</v>
      </c>
      <c r="V116" s="135">
        <v>0</v>
      </c>
      <c r="W116" s="136">
        <v>2.2599999999999998</v>
      </c>
      <c r="X116" s="136">
        <f t="shared" si="8"/>
        <v>2.2599999999999998</v>
      </c>
      <c r="Y116" s="136">
        <v>0</v>
      </c>
      <c r="Z116" s="135" t="s">
        <v>193</v>
      </c>
      <c r="AA116" s="137" t="s">
        <v>94</v>
      </c>
    </row>
    <row r="117" spans="1:27">
      <c r="A117" s="145">
        <f t="shared" si="9"/>
        <v>102</v>
      </c>
      <c r="B117" s="24" t="s">
        <v>5</v>
      </c>
      <c r="C117" s="133" t="s">
        <v>192</v>
      </c>
      <c r="D117" s="134">
        <v>12</v>
      </c>
      <c r="E117" s="135">
        <v>98.7</v>
      </c>
      <c r="F117" s="135">
        <v>98.7</v>
      </c>
      <c r="G117" s="135">
        <v>145.80000000000001</v>
      </c>
      <c r="H117" s="135">
        <f>G117</f>
        <v>145.80000000000001</v>
      </c>
      <c r="I117" s="135"/>
      <c r="J117" s="135">
        <v>5</v>
      </c>
      <c r="K117" s="135"/>
      <c r="L117" s="135">
        <v>3.0700000000000002E-2</v>
      </c>
      <c r="M117" s="135">
        <v>347.41</v>
      </c>
      <c r="N117" s="135">
        <v>107.35</v>
      </c>
      <c r="O117" s="135">
        <v>40.94</v>
      </c>
      <c r="P117" s="135">
        <v>0</v>
      </c>
      <c r="Q117" s="135">
        <v>7.58</v>
      </c>
      <c r="R117" s="135">
        <v>32.46</v>
      </c>
      <c r="S117" s="135">
        <v>81.22</v>
      </c>
      <c r="T117" s="135">
        <v>3.08</v>
      </c>
      <c r="U117" s="135">
        <v>620</v>
      </c>
      <c r="V117" s="135">
        <v>0</v>
      </c>
      <c r="W117" s="136">
        <v>4.57</v>
      </c>
      <c r="X117" s="136">
        <f t="shared" si="8"/>
        <v>4.57</v>
      </c>
      <c r="Y117" s="136">
        <v>0</v>
      </c>
      <c r="Z117" s="135" t="s">
        <v>193</v>
      </c>
      <c r="AA117" s="137" t="s">
        <v>94</v>
      </c>
    </row>
    <row r="118" spans="1:27">
      <c r="A118" s="145">
        <f t="shared" si="9"/>
        <v>103</v>
      </c>
      <c r="B118" s="133"/>
      <c r="C118" s="133" t="s">
        <v>192</v>
      </c>
      <c r="D118" s="134">
        <v>14</v>
      </c>
      <c r="E118" s="135">
        <v>142</v>
      </c>
      <c r="F118" s="135">
        <v>129.30000000000001</v>
      </c>
      <c r="G118" s="135">
        <v>145.19999999999999</v>
      </c>
      <c r="H118" s="135">
        <f>G118</f>
        <v>145.19999999999999</v>
      </c>
      <c r="I118" s="135"/>
      <c r="J118" s="135">
        <v>2.5</v>
      </c>
      <c r="K118" s="135"/>
      <c r="L118" s="135">
        <v>3.0599999999999999E-2</v>
      </c>
      <c r="M118" s="135">
        <v>345.98</v>
      </c>
      <c r="N118" s="135">
        <v>106.91</v>
      </c>
      <c r="O118" s="135">
        <v>40.770000000000003</v>
      </c>
      <c r="P118" s="135">
        <v>0</v>
      </c>
      <c r="Q118" s="135">
        <v>3.79</v>
      </c>
      <c r="R118" s="135">
        <v>32.32</v>
      </c>
      <c r="S118" s="135">
        <v>80.89</v>
      </c>
      <c r="T118" s="135">
        <v>3.05</v>
      </c>
      <c r="U118" s="135">
        <v>614</v>
      </c>
      <c r="V118" s="135">
        <v>0</v>
      </c>
      <c r="W118" s="136">
        <v>3.47</v>
      </c>
      <c r="X118" s="136">
        <f t="shared" si="8"/>
        <v>3.47</v>
      </c>
      <c r="Y118" s="136">
        <v>0</v>
      </c>
      <c r="Z118" s="135" t="s">
        <v>193</v>
      </c>
      <c r="AA118" s="137" t="s">
        <v>94</v>
      </c>
    </row>
    <row r="119" spans="1:27" ht="15.75" thickBot="1">
      <c r="A119" s="149"/>
      <c r="B119" s="150"/>
      <c r="C119" s="150" t="s">
        <v>194</v>
      </c>
      <c r="D119" s="151">
        <v>20</v>
      </c>
      <c r="E119" s="152">
        <v>2322.6</v>
      </c>
      <c r="F119" s="152">
        <v>2044.6</v>
      </c>
      <c r="G119" s="152">
        <v>1990</v>
      </c>
      <c r="H119" s="152">
        <f>G119</f>
        <v>1990</v>
      </c>
      <c r="I119" s="152">
        <v>255.8</v>
      </c>
      <c r="J119" s="152">
        <v>7.5</v>
      </c>
      <c r="K119" s="152"/>
      <c r="L119" s="152">
        <v>0.47299999999999998</v>
      </c>
      <c r="M119" s="152">
        <v>5351.21</v>
      </c>
      <c r="N119" s="152">
        <v>1653.52</v>
      </c>
      <c r="O119" s="152">
        <v>630.62</v>
      </c>
      <c r="P119" s="152">
        <v>96.52</v>
      </c>
      <c r="Q119" s="152">
        <v>205.36</v>
      </c>
      <c r="R119" s="152">
        <v>499.96</v>
      </c>
      <c r="S119" s="152">
        <v>1251.1099999999999</v>
      </c>
      <c r="T119" s="152">
        <v>48.44</v>
      </c>
      <c r="U119" s="152">
        <v>9737</v>
      </c>
      <c r="V119" s="152">
        <v>0</v>
      </c>
      <c r="W119" s="153">
        <v>5.58</v>
      </c>
      <c r="X119" s="153">
        <f t="shared" si="8"/>
        <v>5.58</v>
      </c>
      <c r="Y119" s="153">
        <v>0.26</v>
      </c>
      <c r="Z119" s="152" t="s">
        <v>195</v>
      </c>
      <c r="AA119" s="154" t="s">
        <v>94</v>
      </c>
    </row>
    <row r="121" spans="1:27">
      <c r="B121" s="212" t="s">
        <v>126</v>
      </c>
      <c r="C121" s="212"/>
    </row>
  </sheetData>
  <mergeCells count="38">
    <mergeCell ref="D4:D7"/>
    <mergeCell ref="E4:G4"/>
    <mergeCell ref="H4:H7"/>
    <mergeCell ref="I4:I7"/>
    <mergeCell ref="J4:J7"/>
    <mergeCell ref="K4:K7"/>
    <mergeCell ref="L4:L7"/>
    <mergeCell ref="M4:M7"/>
    <mergeCell ref="B2:AA2"/>
    <mergeCell ref="A3:D3"/>
    <mergeCell ref="Z3:AA3"/>
    <mergeCell ref="A4:A7"/>
    <mergeCell ref="B4:B7"/>
    <mergeCell ref="C4:C7"/>
    <mergeCell ref="Z4:Z7"/>
    <mergeCell ref="AA4:AA7"/>
    <mergeCell ref="W6:W7"/>
    <mergeCell ref="X6:X7"/>
    <mergeCell ref="R4:R7"/>
    <mergeCell ref="S4:S7"/>
    <mergeCell ref="T4:T7"/>
    <mergeCell ref="U4:U7"/>
    <mergeCell ref="E5:E7"/>
    <mergeCell ref="F5:F7"/>
    <mergeCell ref="G5:G7"/>
    <mergeCell ref="V6:V7"/>
    <mergeCell ref="V4:X5"/>
    <mergeCell ref="Y4:Y7"/>
    <mergeCell ref="N4:N7"/>
    <mergeCell ref="O4:O7"/>
    <mergeCell ref="P4:P7"/>
    <mergeCell ref="Q4:Q7"/>
    <mergeCell ref="B121:C121"/>
    <mergeCell ref="A10:AA10"/>
    <mergeCell ref="A75:C75"/>
    <mergeCell ref="D75:AA75"/>
    <mergeCell ref="A103:C103"/>
    <mergeCell ref="D103:AA103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ЖЭУ-1</vt:lpstr>
      <vt:lpstr>ЖЭУ-2</vt:lpstr>
      <vt:lpstr>ЖЭУ-3</vt:lpstr>
      <vt:lpstr>'ЖЭУ-1'!Область_печати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Babuchenko</cp:lastModifiedBy>
  <cp:lastPrinted>2015-11-23T06:31:04Z</cp:lastPrinted>
  <dcterms:created xsi:type="dcterms:W3CDTF">2015-11-18T05:43:44Z</dcterms:created>
  <dcterms:modified xsi:type="dcterms:W3CDTF">2015-12-07T23:27:05Z</dcterms:modified>
</cp:coreProperties>
</file>