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<sst xmlns="http://schemas.openxmlformats.org/spreadsheetml/2006/main" count="285" uniqueCount="180">
  <si>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</si>
  <si>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</si>
  <si>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</si>
  <si>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</si>
  <si>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</si>
  <si>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</si>
  <si>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</si>
  <si>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</si>
  <si>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</si>
  <si>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</si>
  <si>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</si>
  <si>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</si>
  <si>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</si>
  <si>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</si>
  <si>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</si>
  <si>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</si>
  <si>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</si>
  <si>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</si>
  <si>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</si>
  <si>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</si>
  <si>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</si>
  <si>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</si>
  <si>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</si>
  <si>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</si>
  <si>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</si>
  <si>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</si>
  <si>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</si>
  <si>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</si>
  <si>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</si>
  <si>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</si>
  <si>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</si>
  <si>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</si>
  <si>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</si>
  <si>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</si>
  <si>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</si>
  <si>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</si>
  <si>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</si>
  <si>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</si>
  <si>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</si>
  <si>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</si>
  <si>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</si>
  <si>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</si>
  <si>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</si>
  <si>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</si>
  <si>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</si>
  <si>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</si>
  <si>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</si>
  <si>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</si>
  <si>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</si>
  <si>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</si>
  <si>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</si>
  <si>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</si>
  <si>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</si>
  <si>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</si>
  <si>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</si>
  <si>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</si>
  <si>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</si>
  <si>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</si>
  <si>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</si>
  <si>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</si>
  <si>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</si>
  <si>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</si>
  <si>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</si>
  <si>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</si>
  <si>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</si>
  <si>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</si>
  <si>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</si>
  <si>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</si>
  <si>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</si>
  <si>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</si>
  <si>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</si>
  <si>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</si>
  <si>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</si>
  <si>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</si>
  <si>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</si>
  <si>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</si>
  <si>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</si>
  <si>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</si>
  <si>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</si>
  <si>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</si>
  <si>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</si>
  <si>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</si>
  <si>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</si>
  <si>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</si>
  <si>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</si>
  <si>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</si>
  <si>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</si>
  <si>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</si>
  <si>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</si>
  <si>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</si>
  <si>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</si>
  <si>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</si>
  <si>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</si>
  <si>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</si>
  <si>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</si>
  <si>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</si>
  <si>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</si>
  <si>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</si>
  <si>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</si>
  <si>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</si>
  <si>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</si>
  <si>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</si>
  <si>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</si>
  <si>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</si>
  <si>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</si>
  <si>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</si>
  <si>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</si>
  <si>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</si>
  <si>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</si>
  <si>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</si>
  <si>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</si>
  <si>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</si>
  <si>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</si>
  <si>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</si>
  <si>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</si>
  <si>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</si>
  <si>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</si>
  <si>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</si>
  <si>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</si>
  <si>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</si>
  <si>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</si>
  <si>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</si>
  <si>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</si>
  <si>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</si>
  <si>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</si>
  <si>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</si>
  <si>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</si>
  <si>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</si>
  <si>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</si>
  <si>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</si>
  <si>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</si>
  <si>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</si>
  <si>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</si>
  <si>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</si>
  <si>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</si>
  <si>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</si>
  <si>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</si>
  <si>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</si>
  <si>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</si>
  <si>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</si>
  <si>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</si>
  <si>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</si>
  <si>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</si>
  <si>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</si>
  <si>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</si>
  <si>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</si>
  <si>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</si>
  <si>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</si>
  <si>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</si>
  <si>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</si>
  <si>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</si>
  <si>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</si>
  <si>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</si>
  <si>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</si>
  <si>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</si>
  <si>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</si>
  <si>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</si>
  <si>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</si>
  <si>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</si>
  <si>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</si>
  <si>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</si>
  <si>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</si>
  <si>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</si>
  <si>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</si>
  <si>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</si>
  <si>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</si>
  <si>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</si>
  <si>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</si>
  <si>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</si>
  <si>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</si>
  <si>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</si>
  <si>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</si>
  <si>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</si>
  <si>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</si>
  <si>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</si>
  <si>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</si>
  <si>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</si>
  <si>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</si>
  <si>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22                                                                                                                                                                        за 2015  год</t>
  </si>
  <si>
    <t>кв. 24, кв. 32, кв. 26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</si>
</sst>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0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80296.26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22148.47+31826.78+10960.96+13386.54+4023.61+17294.05</f>
        <v>99640.41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f>G13+G14+G20+G21+G22+G23+G31</f>
        <v>309119.73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95"/>
      <c r="F13" s="96"/>
      <c r="G13" s="65">
        <f>5156.3+35343.49</f>
        <v>40499.79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95"/>
      <c r="F14" s="96"/>
      <c r="G14" s="92">
        <f>41153.2+8196.34</f>
        <v>49349.53999999999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95"/>
      <c r="F15" s="96"/>
      <c r="G15" s="93">
        <f>981.71+6855.04+4863.98+2771.38+29860.18</f>
        <v>45332.29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95"/>
      <c r="F16" s="96"/>
      <c r="G16" s="94">
        <f>17294.05+G14-G15</f>
        <v>21311.299999999996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95"/>
      <c r="F17" s="96"/>
      <c r="G17" s="65">
        <v>220055.95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95"/>
      <c r="F18" s="96"/>
      <c r="G18" s="14">
        <f>G10</f>
        <v>80296.26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95"/>
      <c r="F19" s="96"/>
      <c r="G19" s="73">
        <f>G18+G15-G17</f>
        <v>-94427.40000000002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7777.94+41423.3</f>
        <v>49201.240000000005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44823.51+8927.34</f>
        <v>53750.850000000006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f>2666.28+13331.75</f>
        <v>15998.03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f>83658.34+16661.94</f>
        <v>100320.28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273130.86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28490.67+61753.54+20725.09+28524.61+29860.18+9853.35+6855.01+2310.57+7545.38+6642.4+14000.1+4479.74</f>
        <v>221040.63999999998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95"/>
      <c r="F26" s="9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95"/>
      <c r="F27" s="96"/>
      <c r="G27" s="82">
        <f>4574.95+9061.33+3668.58+5341+4863.98+1434.66+981.71+318.05+1069.26+931.01+1995.69+617.61</f>
        <v>34857.829999999994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95"/>
      <c r="F28" s="96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95"/>
      <c r="F29" s="96"/>
      <c r="G29" s="70">
        <f>2609.71+5750.03+2161.82+3028.46+2771.38+910.99</f>
        <v>17232.390000000003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95"/>
      <c r="F30" s="95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95"/>
      <c r="F31" s="95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95"/>
      <c r="F32" s="95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95"/>
      <c r="F33" s="9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95"/>
      <c r="F34" s="9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95"/>
      <c r="F35" s="96"/>
      <c r="G35" s="66">
        <f>G24+G10</f>
        <v>353427.12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95"/>
      <c r="F36" s="9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95"/>
      <c r="F37" s="96"/>
      <c r="G37" s="73">
        <f>G19</f>
        <v>-94427.40000000002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95"/>
      <c r="F38" s="96"/>
      <c r="G38" s="88">
        <f>G11+G12-G24</f>
        <v>135629.28000000003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220055.95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3.71</v>
      </c>
      <c r="F42" s="80" t="s">
        <v>136</v>
      </c>
      <c r="G42" s="60">
        <v>3810334293</v>
      </c>
      <c r="H42" s="61">
        <f>G13</f>
        <v>40499.79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49201.240000000005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53750.850000000006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15998.03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100320.28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96"/>
      <c r="H47" s="61">
        <f>SUM(H41:H46)</f>
        <v>479826.14000000013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8" t="s">
        <v>141</v>
      </c>
      <c r="E49" s="9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8" t="s">
        <v>69</v>
      </c>
      <c r="E50" s="9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8" t="s">
        <v>71</v>
      </c>
      <c r="E51" s="9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8" t="s">
        <v>73</v>
      </c>
      <c r="E52" s="99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8" t="s">
        <v>15</v>
      </c>
      <c r="E54" s="9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8" t="s">
        <v>18</v>
      </c>
      <c r="E55" s="9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8" t="s">
        <v>20</v>
      </c>
      <c r="E56" s="9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8" t="s">
        <v>53</v>
      </c>
      <c r="E57" s="9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8" t="s">
        <v>55</v>
      </c>
      <c r="E58" s="9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129206.00000000012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688.1110423405077</v>
      </c>
      <c r="E63" s="76">
        <f>E64/117.48</f>
        <v>1340.2093122233573</v>
      </c>
      <c r="F63" s="76">
        <f>F64/12</f>
        <v>2912.1583333333333</v>
      </c>
      <c r="G63" s="77">
        <f>G64/18.26</f>
        <v>4280.544906900329</v>
      </c>
      <c r="H63" s="78">
        <f>H64/0.88</f>
        <v>15041.704545454546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170234.52+863707.37</f>
        <v>1033941.89</v>
      </c>
      <c r="E64" s="65">
        <f>40498.63+4947.19+112001.97</f>
        <v>157447.79</v>
      </c>
      <c r="F64" s="65">
        <f>5002.08+780.86+29162.96</f>
        <v>34945.9</v>
      </c>
      <c r="G64" s="72">
        <f>16590.56+47656.37+10318.18+3597.64</f>
        <v>78162.75000000001</v>
      </c>
      <c r="H64" s="68">
        <f>13529.04+(-292.34)</f>
        <v>13236.7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98332.73+55066.23+620280.63+20389.72+122793.76</f>
        <v>916863.07</v>
      </c>
      <c r="E65" s="65">
        <f>12545.57+8749.25+90589.64+708.94+360.15+3514.77+5129.3+28011.74</f>
        <v>149609.36</v>
      </c>
      <c r="F65" s="65">
        <f>2621.2+2517.21+24207.97+101.67+59.88+531.54+774.71+3679.46</f>
        <v>34493.64</v>
      </c>
      <c r="G65" s="69">
        <f>1477.8+7237.24+445.62+2443.17+4978.17+4204.32+37535.1+1674.69+1484.23+12829.85</f>
        <v>74310.19</v>
      </c>
      <c r="H65" s="69">
        <f>1464.84+730+10602.69+455.24</f>
        <v>13252.77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117078.82000000007</v>
      </c>
      <c r="E66" s="76">
        <f>E64-E65</f>
        <v>7838.430000000022</v>
      </c>
      <c r="F66" s="76">
        <f>F64-F65</f>
        <v>452.26000000000204</v>
      </c>
      <c r="G66" s="78">
        <f>G64-G65</f>
        <v>3852.560000000012</v>
      </c>
      <c r="H66" s="78">
        <f>H64-H65</f>
        <v>-16.06999999999971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170941.92+863702.51</f>
        <v>1034644.43</v>
      </c>
      <c r="E67" s="70">
        <f>40576.21+128023.52+4995.99</f>
        <v>173595.72</v>
      </c>
      <c r="F67" s="70">
        <f>6213.7+780.86+31325.78</f>
        <v>38320.34</v>
      </c>
      <c r="G67" s="71">
        <f>16717.05+48037.17+11787.45+3995.93</f>
        <v>80537.59999999999</v>
      </c>
      <c r="H67" s="71">
        <f>1211.05</f>
        <v>1211.05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702.5400000000373</v>
      </c>
      <c r="E68" s="44">
        <f>E67-E64</f>
        <v>16147.929999999993</v>
      </c>
      <c r="F68" s="44">
        <f>F67-F64</f>
        <v>3374.439999999995</v>
      </c>
      <c r="G68" s="44">
        <f>G67-G64</f>
        <v>2374.8499999999767</v>
      </c>
      <c r="H68" s="44">
        <f>H67-H64</f>
        <v>-12025.650000000001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97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 t="s">
        <v>179</v>
      </c>
      <c r="F73" s="95"/>
      <c r="G73" s="96"/>
      <c r="H73" s="26">
        <f>1+1+1+3</f>
        <v>6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95"/>
      <c r="G74" s="96"/>
      <c r="H74" s="26">
        <f>1+1+1</f>
        <v>3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95"/>
      <c r="G75" s="96"/>
      <c r="H75" s="26">
        <v>3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97"/>
      <c r="F76" s="105"/>
      <c r="G76" s="106"/>
      <c r="H76" s="26">
        <f>D68+E68+F68+G68+H68</f>
        <v>10574.11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>
        <v>6</v>
      </c>
      <c r="F78" s="95"/>
      <c r="G78" s="96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>
        <v>2</v>
      </c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1" t="s">
        <v>167</v>
      </c>
      <c r="F80" s="102"/>
      <c r="G80" s="102"/>
      <c r="H80" s="103"/>
    </row>
    <row r="81" ht="12.75">
      <c r="A81" s="1"/>
    </row>
    <row r="82" ht="12.75">
      <c r="A82" s="1"/>
    </row>
    <row r="83" spans="1:8" ht="38.25" customHeight="1">
      <c r="A83" s="100" t="s">
        <v>172</v>
      </c>
      <c r="B83" s="100"/>
      <c r="C83" s="100"/>
      <c r="D83" s="100"/>
      <c r="E83" s="100"/>
      <c r="F83" s="100"/>
      <c r="G83" s="100"/>
      <c r="H83" s="10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2016-03-24T03:46:26Z</dcterms:modified>
  <cp:category/>
  <cp:version/>
  <cp:contentType/>
  <cp:contentStatus/>
</cp:coreProperties>
</file>