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<sst xmlns="http://schemas.openxmlformats.org/spreadsheetml/2006/main" count="279" uniqueCount="175">
  <si>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</si>
  <si>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</si>
  <si>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</si>
  <si>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</si>
  <si>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</si>
  <si>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</si>
  <si>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</si>
  <si>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</si>
  <si>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</si>
  <si>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</si>
  <si>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</si>
  <si>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</si>
  <si>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</si>
  <si>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</si>
  <si>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</si>
  <si>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</si>
  <si>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</si>
  <si>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</si>
  <si>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</si>
  <si>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</si>
  <si>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</si>
  <si>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</si>
  <si>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</si>
  <si>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</si>
  <si>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</si>
  <si>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</si>
  <si>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</si>
  <si>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</si>
  <si>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</si>
  <si>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</si>
  <si>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</si>
  <si>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</si>
  <si>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</si>
  <si>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</si>
  <si>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</si>
  <si>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</si>
  <si>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</si>
  <si>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</si>
  <si>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</si>
  <si>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</si>
  <si>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</si>
  <si>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</si>
  <si>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</si>
  <si>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</si>
  <si>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</si>
  <si>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</si>
  <si>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</si>
  <si>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</si>
  <si>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</si>
  <si>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</si>
  <si>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</si>
  <si>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</si>
  <si>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</si>
  <si>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</si>
  <si>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</si>
  <si>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</si>
  <si>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</si>
  <si>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</si>
  <si>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</si>
  <si>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</si>
  <si>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</si>
  <si>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</si>
  <si>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</si>
  <si>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</si>
  <si>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</si>
  <si>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</si>
  <si>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</si>
  <si>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</si>
  <si>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</si>
  <si>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</si>
  <si>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</si>
  <si>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</si>
  <si>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</si>
  <si>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</si>
  <si>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</si>
  <si>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</si>
  <si>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</si>
  <si>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</si>
  <si>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</si>
  <si>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</si>
  <si>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</si>
  <si>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</si>
  <si>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</si>
  <si>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</si>
  <si>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</si>
  <si>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</si>
  <si>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</si>
  <si>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</si>
  <si>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</si>
  <si>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</si>
  <si>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</si>
  <si>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</si>
  <si>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</si>
  <si>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</si>
  <si>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</si>
  <si>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</si>
  <si>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</si>
  <si>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</si>
  <si>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</si>
  <si>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</si>
  <si>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</si>
  <si>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</si>
  <si>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</si>
  <si>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</si>
  <si>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</si>
  <si>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</si>
  <si>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</si>
  <si>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</si>
  <si>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</si>
  <si>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</si>
  <si>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</si>
  <si>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</si>
  <si>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</si>
  <si>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</si>
  <si>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</si>
  <si>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</si>
  <si>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</si>
  <si>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</si>
  <si>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</si>
  <si>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</si>
  <si>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</si>
  <si>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</si>
  <si>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</si>
  <si>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</si>
  <si>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</si>
  <si>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</si>
  <si>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</si>
  <si>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</si>
  <si>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</si>
  <si>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</si>
  <si>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</si>
  <si>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</si>
  <si>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</si>
  <si>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</si>
  <si>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</si>
  <si>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</si>
  <si>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</si>
  <si>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</si>
  <si>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</si>
  <si>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</si>
  <si>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</si>
  <si>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</si>
  <si>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</si>
  <si>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</si>
  <si>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</si>
  <si>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</si>
  <si>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</si>
  <si>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</si>
  <si>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</si>
  <si>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</si>
  <si>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</si>
  <si>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</si>
  <si>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</si>
  <si>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</si>
  <si>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</si>
  <si>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</si>
  <si>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</si>
  <si>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</si>
  <si>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</si>
  <si>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</si>
  <si>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</si>
  <si>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</si>
  <si>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</si>
  <si>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</si>
  <si>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</si>
  <si>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</si>
  <si>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</si>
  <si>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</si>
  <si>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</si>
  <si>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</si>
  <si>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</si>
  <si>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</si>
  <si>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</si>
  <si>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КОМСОМОЛЬСКАЯ, д. 40                                                                                                                                                                                за 2015  год</t>
  </si>
  <si>
    <t>кв. 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</si>
</sst>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65">
      <selection activeCell="J69" sqref="J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8" t="s">
        <v>173</v>
      </c>
      <c r="B1" s="98"/>
      <c r="C1" s="98"/>
      <c r="D1" s="98"/>
      <c r="E1" s="98"/>
      <c r="F1" s="98"/>
      <c r="G1" s="98"/>
      <c r="H1" s="9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9"/>
      <c r="E3" s="130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9"/>
      <c r="E4" s="100"/>
      <c r="F4" s="101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02"/>
      <c r="E5" s="103"/>
      <c r="F5" s="104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05"/>
      <c r="E6" s="106"/>
      <c r="F6" s="107"/>
      <c r="G6" s="36">
        <v>42369</v>
      </c>
      <c r="H6" s="5"/>
    </row>
    <row r="7" spans="1:8" ht="38.25" customHeight="1" thickBot="1">
      <c r="A7" s="135" t="s">
        <v>13</v>
      </c>
      <c r="B7" s="127"/>
      <c r="C7" s="127"/>
      <c r="D7" s="136"/>
      <c r="E7" s="136"/>
      <c r="F7" s="136"/>
      <c r="G7" s="127"/>
      <c r="H7" s="12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0"/>
      <c r="F9" s="13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0"/>
      <c r="F10" s="138"/>
      <c r="G10" s="64">
        <v>86977.78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0"/>
      <c r="F11" s="138"/>
      <c r="G11" s="65">
        <f>28780.13+48767.19+16846.13+22121.23+6305.36+25853.29</f>
        <v>148673.33000000002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3" t="s">
        <v>23</v>
      </c>
      <c r="E12" s="124"/>
      <c r="F12" s="125"/>
      <c r="G12" s="63">
        <f>G13+G14+G20+G21+G22+G23</f>
        <v>321871.89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2" t="s">
        <v>26</v>
      </c>
      <c r="E13" s="93"/>
      <c r="F13" s="94"/>
      <c r="G13" s="66">
        <f>5516.28+33911.87</f>
        <v>39428.15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2" t="s">
        <v>29</v>
      </c>
      <c r="E14" s="93"/>
      <c r="F14" s="94"/>
      <c r="G14" s="66">
        <f>8768.38+43841.9</f>
        <v>52610.28</v>
      </c>
      <c r="H14" s="5"/>
    </row>
    <row r="15" spans="1:8" ht="26.25" customHeight="1" thickBot="1">
      <c r="A15" s="4"/>
      <c r="B15" s="6"/>
      <c r="C15" s="3" t="s">
        <v>16</v>
      </c>
      <c r="D15" s="92" t="s">
        <v>156</v>
      </c>
      <c r="E15" s="93"/>
      <c r="F15" s="94"/>
      <c r="G15" s="66">
        <f>275.22+6252.7+1071.53+2386.91+42268.72</f>
        <v>52255.08</v>
      </c>
      <c r="H15" s="5"/>
    </row>
    <row r="16" spans="1:8" ht="13.5" customHeight="1" thickBot="1">
      <c r="A16" s="4"/>
      <c r="B16" s="6"/>
      <c r="C16" s="3" t="s">
        <v>16</v>
      </c>
      <c r="D16" s="92" t="s">
        <v>157</v>
      </c>
      <c r="E16" s="93"/>
      <c r="F16" s="94"/>
      <c r="G16" s="67">
        <f>25853.29+G14-G15</f>
        <v>26208.490000000005</v>
      </c>
      <c r="H16" s="49"/>
    </row>
    <row r="17" spans="1:8" ht="13.5" customHeight="1" thickBot="1">
      <c r="A17" s="4"/>
      <c r="B17" s="6"/>
      <c r="C17" s="3" t="s">
        <v>16</v>
      </c>
      <c r="D17" s="92" t="s">
        <v>158</v>
      </c>
      <c r="E17" s="93"/>
      <c r="F17" s="94"/>
      <c r="G17" s="86">
        <v>25538.36</v>
      </c>
      <c r="H17" s="5"/>
    </row>
    <row r="18" spans="1:8" ht="24.75" customHeight="1" thickBot="1">
      <c r="A18" s="4"/>
      <c r="B18" s="6"/>
      <c r="C18" s="3" t="s">
        <v>16</v>
      </c>
      <c r="D18" s="92" t="s">
        <v>18</v>
      </c>
      <c r="E18" s="93"/>
      <c r="F18" s="94"/>
      <c r="G18" s="14">
        <f>G10</f>
        <v>86977.78</v>
      </c>
      <c r="H18" s="5"/>
    </row>
    <row r="19" spans="1:8" ht="27" customHeight="1" thickBot="1">
      <c r="A19" s="4"/>
      <c r="B19" s="6"/>
      <c r="C19" s="3" t="s">
        <v>16</v>
      </c>
      <c r="D19" s="92" t="s">
        <v>55</v>
      </c>
      <c r="E19" s="93"/>
      <c r="F19" s="94"/>
      <c r="G19" s="76">
        <f>G18+G15-G17</f>
        <v>113694.49999999999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5" t="s">
        <v>32</v>
      </c>
      <c r="E20" s="146"/>
      <c r="F20" s="147"/>
      <c r="G20" s="66">
        <f>8315.54+40236.51</f>
        <v>48552.05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7" t="s">
        <v>151</v>
      </c>
      <c r="E21" s="130"/>
      <c r="F21" s="138"/>
      <c r="G21" s="65">
        <f>9550.52+47738.49</f>
        <v>57289.009999999995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7" t="s">
        <v>152</v>
      </c>
      <c r="E22" s="130"/>
      <c r="F22" s="138"/>
      <c r="G22" s="65">
        <f>2840.5+14202.5</f>
        <v>17043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9" t="s">
        <v>153</v>
      </c>
      <c r="E23" s="140"/>
      <c r="F23" s="141"/>
      <c r="G23" s="65">
        <f>17824.9+89124.5</f>
        <v>106949.4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37" t="s">
        <v>35</v>
      </c>
      <c r="E24" s="130"/>
      <c r="F24" s="138"/>
      <c r="G24" s="68">
        <f>G25+G26+G27+G28+G29+G30</f>
        <v>304169.13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3" t="s">
        <v>38</v>
      </c>
      <c r="E25" s="124"/>
      <c r="F25" s="125"/>
      <c r="G25" s="85">
        <f>4707.01+12479.06+5673.84+6566.79+1947.14+6252.7+12623.38+42268.72+35302.3+32116.44+82920.12+37370.57</f>
        <v>280228.07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2" t="s">
        <v>41</v>
      </c>
      <c r="E26" s="93"/>
      <c r="F26" s="9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2" t="s">
        <v>44</v>
      </c>
      <c r="E27" s="93"/>
      <c r="F27" s="94"/>
      <c r="G27" s="85">
        <f>173.13+559.47+260.99+299.77+89.15+275.22+342.16+1071.53+1167.12+810.72+2146.93+1016.18</f>
        <v>8212.37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2" t="s">
        <v>47</v>
      </c>
      <c r="E28" s="93"/>
      <c r="F28" s="94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2" t="s">
        <v>124</v>
      </c>
      <c r="E29" s="93"/>
      <c r="F29" s="94"/>
      <c r="G29" s="66">
        <f>830.33+2386.91+2432.77+1633.2+5180.2+3265.28</f>
        <v>15728.69</v>
      </c>
      <c r="H29" s="49"/>
      <c r="I29" s="5"/>
    </row>
    <row r="30" spans="1:9" ht="13.5" customHeight="1" thickBot="1">
      <c r="A30" s="4"/>
      <c r="B30" s="13"/>
      <c r="C30" s="3"/>
      <c r="D30" s="92" t="s">
        <v>166</v>
      </c>
      <c r="E30" s="93"/>
      <c r="F30" s="94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2" t="s">
        <v>51</v>
      </c>
      <c r="E31" s="93"/>
      <c r="F31" s="94"/>
      <c r="G31" s="69">
        <f>G24+G10</f>
        <v>391146.91000000003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2" t="s">
        <v>53</v>
      </c>
      <c r="E32" s="93"/>
      <c r="F32" s="94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2" t="s">
        <v>55</v>
      </c>
      <c r="E33" s="93"/>
      <c r="F33" s="94"/>
      <c r="G33" s="76">
        <f>G19</f>
        <v>113694.49999999999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2" t="s">
        <v>57</v>
      </c>
      <c r="E34" s="93"/>
      <c r="F34" s="94"/>
      <c r="G34" s="49">
        <f>G11+G12-G24</f>
        <v>166376.09000000003</v>
      </c>
      <c r="H34" s="49"/>
    </row>
    <row r="35" spans="1:8" ht="38.25" customHeight="1" thickBot="1">
      <c r="A35" s="95" t="s">
        <v>58</v>
      </c>
      <c r="B35" s="96"/>
      <c r="C35" s="96"/>
      <c r="D35" s="96"/>
      <c r="E35" s="96"/>
      <c r="F35" s="127"/>
      <c r="G35" s="96"/>
      <c r="H35" s="12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25538.36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2.19</v>
      </c>
      <c r="F38" s="83" t="s">
        <v>136</v>
      </c>
      <c r="G38" s="60">
        <v>3810334293</v>
      </c>
      <c r="H38" s="61">
        <f>G13</f>
        <v>39428.15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48552.05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57289.009999999995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17043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106949.4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6"/>
      <c r="G43" s="94"/>
      <c r="H43" s="61">
        <f>SUM(H37:H42)</f>
        <v>294799.97</v>
      </c>
    </row>
    <row r="44" spans="1:8" ht="19.5" customHeight="1" thickBot="1">
      <c r="A44" s="95" t="s">
        <v>64</v>
      </c>
      <c r="B44" s="96"/>
      <c r="C44" s="96"/>
      <c r="D44" s="96"/>
      <c r="E44" s="96"/>
      <c r="F44" s="96"/>
      <c r="G44" s="96"/>
      <c r="H44" s="97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0" t="s">
        <v>141</v>
      </c>
      <c r="E45" s="91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0" t="s">
        <v>69</v>
      </c>
      <c r="E46" s="91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0" t="s">
        <v>71</v>
      </c>
      <c r="E47" s="91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0" t="s">
        <v>73</v>
      </c>
      <c r="E48" s="91"/>
      <c r="F48" s="56">
        <v>0</v>
      </c>
      <c r="G48" s="51"/>
      <c r="H48" s="49"/>
    </row>
    <row r="49" spans="1:8" ht="18.75" customHeight="1" thickBot="1">
      <c r="A49" s="87" t="s">
        <v>74</v>
      </c>
      <c r="B49" s="88"/>
      <c r="C49" s="88"/>
      <c r="D49" s="88"/>
      <c r="E49" s="88"/>
      <c r="F49" s="88"/>
      <c r="G49" s="88"/>
      <c r="H49" s="89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0" t="s">
        <v>15</v>
      </c>
      <c r="E50" s="91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0" t="s">
        <v>18</v>
      </c>
      <c r="E51" s="91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0" t="s">
        <v>20</v>
      </c>
      <c r="E52" s="91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0" t="s">
        <v>53</v>
      </c>
      <c r="E53" s="91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0" t="s">
        <v>55</v>
      </c>
      <c r="E54" s="91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7" t="s">
        <v>57</v>
      </c>
      <c r="E55" s="118"/>
      <c r="F55" s="57">
        <f>D62+E62+F62+G62+H62</f>
        <v>21400.640000000047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640.2025316455697</v>
      </c>
      <c r="E59" s="79">
        <f>E60/117.48</f>
        <v>1567.469526727954</v>
      </c>
      <c r="F59" s="79">
        <f>F60/12</f>
        <v>3974.8658333333333</v>
      </c>
      <c r="G59" s="80">
        <f>G60/18.26</f>
        <v>5609.997809419496</v>
      </c>
      <c r="H59" s="81">
        <f>H60/0.88</f>
        <v>676.0227272727273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158935.26+803020.26</f>
        <v>961955.52</v>
      </c>
      <c r="E60" s="66">
        <f>39048.45+141277.95+3819.92</f>
        <v>184146.32000000004</v>
      </c>
      <c r="F60" s="66">
        <f>6636.63+590.97+40470.79</f>
        <v>47698.39</v>
      </c>
      <c r="G60" s="75">
        <f>12182.28+4214.07+63945.76+22096.45</f>
        <v>102438.56</v>
      </c>
      <c r="H60" s="71">
        <f>221.08+373.82</f>
        <v>594.9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5716.18+120132.46+23157.78+48121.8+748589.8</f>
        <v>945718.02</v>
      </c>
      <c r="E61" s="66">
        <f>1286.42+44122.32+3720.4+6927.34+119911.02+133.85+248.28+3001.5</f>
        <v>179351.13</v>
      </c>
      <c r="F61" s="66">
        <f>191.46+8756.09+14.37+39.6+809.77+696.37+3265.28+38903.97</f>
        <v>52676.91</v>
      </c>
      <c r="G61" s="72">
        <f>367.41+15072.48+124.54+4802.73+1189.9+4325.21+52800.02+403.9+1480.45+16013.15</f>
        <v>96579.78999999998</v>
      </c>
      <c r="H61" s="72">
        <f>5.54+73.58+20.28+43.16+964.64</f>
        <v>1107.2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16237.5</v>
      </c>
      <c r="E62" s="79">
        <f>E60-E61</f>
        <v>4795.190000000031</v>
      </c>
      <c r="F62" s="79">
        <f>F60-F61</f>
        <v>-4978.520000000004</v>
      </c>
      <c r="G62" s="81">
        <f>G60-G61</f>
        <v>5858.770000000019</v>
      </c>
      <c r="H62" s="81">
        <f>H60-H61</f>
        <v>-512.3000000000001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158935.26+803020.26</f>
        <v>961955.52</v>
      </c>
      <c r="E63" s="73">
        <f>40703.74+145859.65+3893.77</f>
        <v>190457.15999999997</v>
      </c>
      <c r="F63" s="73">
        <f>8629.07+590.97+43109.37</f>
        <v>52329.41</v>
      </c>
      <c r="G63" s="74">
        <f>14550.45+4932.57+64354.83+22293.81</f>
        <v>106131.66</v>
      </c>
      <c r="H63" s="74">
        <f>1037.06</f>
        <v>1037.06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6310.839999999938</v>
      </c>
      <c r="F64" s="44">
        <f>F63-F60</f>
        <v>4631.020000000004</v>
      </c>
      <c r="G64" s="44">
        <f>G63-G60</f>
        <v>3693.100000000006</v>
      </c>
      <c r="H64" s="44">
        <f>H63-H60</f>
        <v>442.15999999999997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1" t="s">
        <v>145</v>
      </c>
      <c r="E65" s="112"/>
      <c r="F65" s="112"/>
      <c r="G65" s="112"/>
      <c r="H65" s="11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4" t="s">
        <v>145</v>
      </c>
      <c r="E66" s="115"/>
      <c r="F66" s="115"/>
      <c r="G66" s="115"/>
      <c r="H66" s="116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5" t="s">
        <v>101</v>
      </c>
      <c r="B68" s="96"/>
      <c r="C68" s="96"/>
      <c r="D68" s="96"/>
      <c r="E68" s="96"/>
      <c r="F68" s="96"/>
      <c r="G68" s="96"/>
      <c r="H68" s="97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2" t="s">
        <v>174</v>
      </c>
      <c r="F69" s="93"/>
      <c r="G69" s="94"/>
      <c r="H69" s="26">
        <v>1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2"/>
      <c r="F70" s="93"/>
      <c r="G70" s="94"/>
      <c r="H70" s="26">
        <v>1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2"/>
      <c r="F71" s="93"/>
      <c r="G71" s="94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4"/>
      <c r="F72" s="115"/>
      <c r="G72" s="116"/>
      <c r="H72" s="26">
        <f>D64+E64+F64+G64+H64</f>
        <v>15077.119999999948</v>
      </c>
    </row>
    <row r="73" spans="1:8" ht="25.5" customHeight="1" thickBot="1">
      <c r="A73" s="95" t="s">
        <v>107</v>
      </c>
      <c r="B73" s="96"/>
      <c r="C73" s="96"/>
      <c r="D73" s="96"/>
      <c r="E73" s="96"/>
      <c r="F73" s="96"/>
      <c r="G73" s="96"/>
      <c r="H73" s="97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2">
        <v>10</v>
      </c>
      <c r="F74" s="93"/>
      <c r="G74" s="94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2">
        <v>1</v>
      </c>
      <c r="F75" s="143"/>
      <c r="G75" s="14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0" t="s">
        <v>167</v>
      </c>
      <c r="F76" s="121"/>
      <c r="G76" s="121"/>
      <c r="H76" s="122"/>
    </row>
    <row r="77" ht="12.75">
      <c r="A77" s="1"/>
    </row>
    <row r="78" ht="12.75">
      <c r="A78" s="1"/>
    </row>
    <row r="79" spans="1:8" ht="38.25" customHeight="1">
      <c r="A79" s="119" t="s">
        <v>172</v>
      </c>
      <c r="B79" s="119"/>
      <c r="C79" s="119"/>
      <c r="D79" s="119"/>
      <c r="E79" s="119"/>
      <c r="F79" s="119"/>
      <c r="G79" s="119"/>
      <c r="H79" s="119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8" t="s">
        <v>115</v>
      </c>
      <c r="D82" s="109"/>
      <c r="E82" s="110"/>
    </row>
    <row r="83" spans="1:5" ht="18.75" customHeight="1" thickBot="1">
      <c r="A83" s="29">
        <v>2</v>
      </c>
      <c r="B83" s="4" t="s">
        <v>116</v>
      </c>
      <c r="C83" s="108" t="s">
        <v>117</v>
      </c>
      <c r="D83" s="109"/>
      <c r="E83" s="110"/>
    </row>
    <row r="84" spans="1:5" ht="16.5" customHeight="1" thickBot="1">
      <c r="A84" s="29">
        <v>3</v>
      </c>
      <c r="B84" s="4" t="s">
        <v>118</v>
      </c>
      <c r="C84" s="108" t="s">
        <v>119</v>
      </c>
      <c r="D84" s="109"/>
      <c r="E84" s="110"/>
    </row>
    <row r="85" spans="1:5" ht="13.5" thickBot="1">
      <c r="A85" s="29">
        <v>4</v>
      </c>
      <c r="B85" s="4" t="s">
        <v>16</v>
      </c>
      <c r="C85" s="108" t="s">
        <v>120</v>
      </c>
      <c r="D85" s="109"/>
      <c r="E85" s="110"/>
    </row>
    <row r="86" spans="1:5" ht="24" customHeight="1" thickBot="1">
      <c r="A86" s="29">
        <v>5</v>
      </c>
      <c r="B86" s="4" t="s">
        <v>86</v>
      </c>
      <c r="C86" s="108" t="s">
        <v>121</v>
      </c>
      <c r="D86" s="109"/>
      <c r="E86" s="110"/>
    </row>
    <row r="87" spans="1:5" ht="21" customHeight="1" thickBot="1">
      <c r="A87" s="30">
        <v>6</v>
      </c>
      <c r="B87" s="31" t="s">
        <v>122</v>
      </c>
      <c r="C87" s="108" t="s">
        <v>123</v>
      </c>
      <c r="D87" s="109"/>
      <c r="E87" s="110"/>
    </row>
  </sheetData>
  <sheetProtection/>
  <mergeCells count="65">
    <mergeCell ref="D15:F15"/>
    <mergeCell ref="D16:F16"/>
    <mergeCell ref="D10:F10"/>
    <mergeCell ref="D11:F11"/>
    <mergeCell ref="D12:F12"/>
    <mergeCell ref="E71:G71"/>
    <mergeCell ref="E72:G72"/>
    <mergeCell ref="E74:G74"/>
    <mergeCell ref="D13:F13"/>
    <mergeCell ref="D14:F14"/>
    <mergeCell ref="D20:F20"/>
    <mergeCell ref="D21:F21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28:F28"/>
    <mergeCell ref="A73:H73"/>
    <mergeCell ref="E69:G69"/>
    <mergeCell ref="F43:G43"/>
    <mergeCell ref="D27:F27"/>
    <mergeCell ref="D33:F33"/>
    <mergeCell ref="D48:E48"/>
    <mergeCell ref="A35:H35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2016-03-30T02:14:42Z</dcterms:modified>
  <cp:category/>
  <cp:version/>
  <cp:contentType/>
  <cp:contentStatus/>
</cp:coreProperties>
</file>