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<sst xmlns="http://schemas.openxmlformats.org/spreadsheetml/2006/main" count="294" uniqueCount="190">
  <si>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</si>
  <si>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</si>
  <si>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</si>
  <si>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</si>
  <si>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</si>
  <si>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</si>
  <si>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</si>
  <si>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</si>
  <si>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</si>
  <si>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</si>
  <si>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</si>
  <si>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</si>
  <si>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</si>
  <si>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</si>
  <si>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</si>
  <si>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</si>
  <si>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</si>
  <si>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</si>
  <si>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</si>
  <si>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</si>
  <si>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</si>
  <si>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</si>
  <si>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</si>
  <si>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</si>
  <si>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</si>
  <si>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</si>
  <si>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</si>
  <si>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</si>
  <si>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</si>
  <si>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</si>
  <si>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</si>
  <si>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</si>
  <si>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</si>
  <si>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</si>
  <si>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</si>
  <si>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</si>
  <si>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</si>
  <si>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</si>
  <si>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</si>
  <si>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</si>
  <si>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</si>
  <si>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</si>
  <si>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</si>
  <si>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</si>
  <si>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</si>
  <si>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</si>
  <si>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</si>
  <si>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</si>
  <si>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</si>
  <si>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</si>
  <si>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</si>
  <si>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</si>
  <si>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</si>
  <si>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</si>
  <si>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</si>
  <si>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</si>
  <si>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</si>
  <si>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</si>
  <si>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</si>
  <si>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</si>
  <si>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</si>
  <si>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</si>
  <si>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</si>
  <si>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</si>
  <si>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</si>
  <si>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</si>
  <si>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</si>
  <si>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</si>
  <si>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</si>
  <si>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</si>
  <si>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</si>
  <si>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</si>
  <si>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</si>
  <si>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</si>
  <si>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</si>
  <si>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</si>
  <si>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</si>
  <si>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</si>
  <si>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</si>
  <si>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</si>
  <si>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</si>
  <si>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</si>
  <si>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</si>
  <si>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</si>
  <si>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</si>
  <si>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</si>
  <si>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</si>
  <si>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</si>
  <si>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</si>
  <si>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</si>
  <si>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</si>
  <si>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</si>
  <si>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</si>
  <si>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</si>
  <si>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</si>
  <si>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</si>
  <si>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</si>
  <si>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</si>
  <si>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</si>
  <si>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</si>
  <si>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</si>
  <si>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</si>
  <si>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</si>
  <si>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</si>
  <si>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</si>
  <si>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</si>
  <si>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</si>
  <si>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</si>
  <si>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</si>
  <si>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</si>
  <si>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</si>
  <si>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</si>
  <si>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</si>
  <si>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</si>
  <si>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</si>
  <si>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</si>
  <si>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</si>
  <si>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</si>
  <si>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</si>
  <si>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</si>
  <si>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</si>
  <si>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</si>
  <si>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</si>
  <si>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</si>
  <si>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</si>
  <si>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</si>
  <si>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</si>
  <si>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</si>
  <si>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</si>
  <si>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</si>
  <si>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</si>
  <si>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</si>
  <si>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</si>
  <si>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</si>
  <si>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</si>
  <si>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</si>
  <si>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</si>
  <si>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</si>
  <si>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</si>
  <si>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</si>
  <si>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</si>
  <si>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</si>
  <si>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</si>
  <si>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</si>
  <si>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</si>
  <si>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</si>
  <si>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</si>
  <si>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</si>
  <si>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</si>
  <si>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</si>
  <si>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</si>
  <si>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</si>
  <si>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</si>
  <si>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</si>
  <si>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</si>
  <si>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</si>
  <si>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</si>
  <si>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</si>
  <si>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</si>
  <si>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</si>
  <si>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</si>
  <si>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</si>
  <si>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</si>
  <si>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</si>
  <si>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</si>
  <si>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</si>
  <si>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</si>
  <si>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</si>
  <si>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</si>
  <si>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</si>
  <si>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</si>
  <si>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</si>
  <si>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</si>
  <si>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5    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</si>
  <si>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</si>
  <si>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</si>
  <si>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</si>
  <si>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</si>
  <si>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</si>
  <si>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</si>
  <si>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ГВС - компонент на тепловую энергию</t>
  </si>
  <si>
    <t>ГВС - компонент на теплоноситель</t>
  </si>
  <si>
    <t>ОДН-компонент на тепловую энергию</t>
  </si>
  <si>
    <t>ОДН- компонент на теплоноситель</t>
  </si>
  <si>
    <t>Итого по ХВС</t>
  </si>
  <si>
    <t>Итого по ОДН</t>
  </si>
  <si>
    <t>Итого по ГВС</t>
  </si>
  <si>
    <t>Итого ГВС+ОДН ГВС</t>
  </si>
  <si>
    <t>=</t>
  </si>
  <si>
    <t>кв.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</si>
</sst>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38" fillId="0" borderId="32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0" fillId="32" borderId="32" xfId="0" applyFill="1" applyBorder="1" applyAlignment="1">
      <alignment wrapText="1"/>
    </xf>
    <xf numFmtId="0" fontId="0" fillId="32" borderId="32" xfId="0" applyFill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8" fillId="0" borderId="47" xfId="0" applyFont="1" applyBorder="1" applyAlignment="1">
      <alignment horizontal="center" vertical="justify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X11">
            <v>230.14999999999998</v>
          </cell>
          <cell r="Z11">
            <v>201.75</v>
          </cell>
        </row>
        <row r="13">
          <cell r="Z13">
            <v>-153.01999999999995</v>
          </cell>
        </row>
        <row r="14">
          <cell r="X14">
            <v>9706.49</v>
          </cell>
          <cell r="Z14">
            <v>7651.120000000005</v>
          </cell>
        </row>
        <row r="15">
          <cell r="X15">
            <v>469.44</v>
          </cell>
          <cell r="Z15">
            <v>0</v>
          </cell>
        </row>
        <row r="16">
          <cell r="S16">
            <v>1208.7400000000002</v>
          </cell>
          <cell r="X16">
            <v>3428.08</v>
          </cell>
          <cell r="Z16">
            <v>3315.2900000000004</v>
          </cell>
        </row>
        <row r="17">
          <cell r="S17">
            <v>8678.92</v>
          </cell>
          <cell r="Z17">
            <v>21444.69</v>
          </cell>
        </row>
        <row r="20">
          <cell r="X20">
            <v>0</v>
          </cell>
        </row>
        <row r="23">
          <cell r="X23">
            <v>25015.949999999997</v>
          </cell>
        </row>
        <row r="27">
          <cell r="X27">
            <v>1345.56</v>
          </cell>
        </row>
        <row r="28">
          <cell r="X28">
            <v>240059.34</v>
          </cell>
          <cell r="Z28">
            <v>228187.48000000004</v>
          </cell>
        </row>
        <row r="29">
          <cell r="S29">
            <v>21.04</v>
          </cell>
          <cell r="Z29">
            <v>0.3200000000000003</v>
          </cell>
        </row>
        <row r="30">
          <cell r="X30">
            <v>521.76</v>
          </cell>
          <cell r="Z30">
            <v>179.86</v>
          </cell>
        </row>
        <row r="34">
          <cell r="X34">
            <v>432.04999999999995</v>
          </cell>
          <cell r="Z34">
            <v>393.4999999999999</v>
          </cell>
        </row>
        <row r="37">
          <cell r="X37">
            <v>13801.189999999999</v>
          </cell>
          <cell r="Z37">
            <v>10500.580000000004</v>
          </cell>
        </row>
        <row r="39">
          <cell r="S39">
            <v>4358.540000000001</v>
          </cell>
          <cell r="X39">
            <v>10259.870000000003</v>
          </cell>
          <cell r="Z39">
            <v>10107.11</v>
          </cell>
          <cell r="AA39">
            <v>4511.380000000003</v>
          </cell>
        </row>
        <row r="40">
          <cell r="S40">
            <v>146.15</v>
          </cell>
          <cell r="Z40">
            <v>2.15999999999999</v>
          </cell>
        </row>
        <row r="41">
          <cell r="S41">
            <v>3256.46</v>
          </cell>
          <cell r="X41">
            <v>14590.109999999997</v>
          </cell>
          <cell r="Z41">
            <v>12230.829999999998</v>
          </cell>
        </row>
        <row r="42">
          <cell r="S42">
            <v>1435.22</v>
          </cell>
          <cell r="Z42">
            <v>19.690000000000108</v>
          </cell>
        </row>
        <row r="43">
          <cell r="S43">
            <v>6180.2699999999995</v>
          </cell>
          <cell r="X43">
            <v>19122.609999999997</v>
          </cell>
          <cell r="Z43">
            <v>18209.780000000002</v>
          </cell>
        </row>
        <row r="44">
          <cell r="S44">
            <v>797.7</v>
          </cell>
          <cell r="Z44">
            <v>12.139999999999986</v>
          </cell>
        </row>
        <row r="45">
          <cell r="S45">
            <v>207.9</v>
          </cell>
          <cell r="Z45">
            <v>3.1599999999999966</v>
          </cell>
        </row>
        <row r="46">
          <cell r="S46">
            <v>53.2</v>
          </cell>
          <cell r="Z46">
            <v>0.8100000000000023</v>
          </cell>
        </row>
        <row r="47">
          <cell r="X47">
            <v>5783.97</v>
          </cell>
          <cell r="Z47">
            <v>4334.080000000001</v>
          </cell>
        </row>
        <row r="48">
          <cell r="Z48">
            <v>1.4599999999999937</v>
          </cell>
        </row>
        <row r="49">
          <cell r="Z49">
            <v>0.980000000000004</v>
          </cell>
        </row>
        <row r="50">
          <cell r="S50">
            <v>3157.9900000000002</v>
          </cell>
          <cell r="X50">
            <v>16569.829999999998</v>
          </cell>
          <cell r="Z50">
            <v>14768.669999999996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67">
      <selection activeCell="J69" sqref="J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173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07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7" t="s">
        <v>13</v>
      </c>
      <c r="B7" s="145"/>
      <c r="C7" s="145"/>
      <c r="D7" s="148"/>
      <c r="E7" s="148"/>
      <c r="F7" s="148"/>
      <c r="G7" s="145"/>
      <c r="H7" s="146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6" t="s">
        <v>15</v>
      </c>
      <c r="E9" s="107"/>
      <c r="F9" s="10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6" t="s">
        <v>18</v>
      </c>
      <c r="E10" s="107"/>
      <c r="F10" s="108"/>
      <c r="G10" s="64">
        <v>29713.29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6" t="s">
        <v>20</v>
      </c>
      <c r="E11" s="107"/>
      <c r="F11" s="108"/>
      <c r="G11" s="65">
        <f>'[1]Report'!$S$16+'[1]Report'!$S$17+'[1]Report'!$S$29+'[1]Report'!$S$39+'[1]Report'!$S$40+'[1]Report'!$S$41+'[1]Report'!$S$42+'[1]Report'!$S$43+'[1]Report'!$S$44+'[1]Report'!$S$45+'[1]Report'!$S$46+'[1]Report'!$S$50</f>
        <v>29502.13000000001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19" t="s">
        <v>23</v>
      </c>
      <c r="E12" s="120"/>
      <c r="F12" s="121"/>
      <c r="G12" s="63">
        <f>G13+G14+G20+G21+G22+G23</f>
        <v>63970.5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4" t="s">
        <v>26</v>
      </c>
      <c r="E13" s="95"/>
      <c r="F13" s="96"/>
      <c r="G13" s="66">
        <f>'[1]Report'!$X$43</f>
        <v>19122.609999999997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4" t="s">
        <v>29</v>
      </c>
      <c r="E14" s="95"/>
      <c r="F14" s="96"/>
      <c r="G14" s="66">
        <f>'[1]Report'!$X$39</f>
        <v>10259.870000000003</v>
      </c>
      <c r="H14" s="5"/>
    </row>
    <row r="15" spans="1:8" ht="26.25" customHeight="1" thickBot="1">
      <c r="A15" s="4"/>
      <c r="B15" s="6"/>
      <c r="C15" s="3" t="s">
        <v>16</v>
      </c>
      <c r="D15" s="94" t="s">
        <v>156</v>
      </c>
      <c r="E15" s="95"/>
      <c r="F15" s="96"/>
      <c r="G15" s="66">
        <f>'[1]Report'!$Z$39</f>
        <v>10107.11</v>
      </c>
      <c r="H15" s="5"/>
    </row>
    <row r="16" spans="1:8" ht="13.5" customHeight="1" thickBot="1">
      <c r="A16" s="4"/>
      <c r="B16" s="6"/>
      <c r="C16" s="3" t="s">
        <v>16</v>
      </c>
      <c r="D16" s="94" t="s">
        <v>157</v>
      </c>
      <c r="E16" s="95"/>
      <c r="F16" s="96"/>
      <c r="G16" s="67">
        <f>'[1]Report'!$AA$39</f>
        <v>4511.380000000003</v>
      </c>
      <c r="H16" s="49"/>
    </row>
    <row r="17" spans="1:8" ht="13.5" customHeight="1" thickBot="1">
      <c r="A17" s="4"/>
      <c r="B17" s="6"/>
      <c r="C17" s="3" t="s">
        <v>16</v>
      </c>
      <c r="D17" s="94" t="s">
        <v>158</v>
      </c>
      <c r="E17" s="95"/>
      <c r="F17" s="96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4" t="s">
        <v>18</v>
      </c>
      <c r="E18" s="95"/>
      <c r="F18" s="96"/>
      <c r="G18" s="14">
        <f>G10</f>
        <v>29713.29</v>
      </c>
      <c r="H18" s="5"/>
    </row>
    <row r="19" spans="1:8" ht="27" customHeight="1" thickBot="1">
      <c r="A19" s="4"/>
      <c r="B19" s="6"/>
      <c r="C19" s="3" t="s">
        <v>16</v>
      </c>
      <c r="D19" s="94" t="s">
        <v>55</v>
      </c>
      <c r="E19" s="95"/>
      <c r="F19" s="96"/>
      <c r="G19" s="76">
        <f>G18+G15-G17</f>
        <v>39820.4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3" t="s">
        <v>32</v>
      </c>
      <c r="E20" s="104"/>
      <c r="F20" s="105"/>
      <c r="G20" s="66">
        <f>'[1]Report'!$X$50</f>
        <v>16569.829999999998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6" t="s">
        <v>151</v>
      </c>
      <c r="E21" s="107"/>
      <c r="F21" s="108"/>
      <c r="G21" s="65">
        <f>'[1]Report'!$X$41</f>
        <v>14590.109999999997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6" t="s">
        <v>152</v>
      </c>
      <c r="E22" s="107"/>
      <c r="F22" s="108"/>
      <c r="G22" s="65">
        <f>'[1]Report'!$X$16</f>
        <v>3428.08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6" t="s">
        <v>153</v>
      </c>
      <c r="E23" s="117"/>
      <c r="F23" s="118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06" t="s">
        <v>35</v>
      </c>
      <c r="E24" s="107"/>
      <c r="F24" s="108"/>
      <c r="G24" s="68">
        <f>G25+G26+G27+G28+G29+G30</f>
        <v>80114.65000000001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5">
        <f>'[1]Report'!$Z$16+'[1]Report'!$Z$17+'[1]Report'!$Z$29+'[1]Report'!$Z$39+'[1]Report'!$Z$40+'[1]Report'!$Z$41+'[1]Report'!$Z$42+'[1]Report'!$Z$43+'[1]Report'!$Z$44+'[1]Report'!$Z$45+'[1]Report'!$Z$46+'[1]Report'!$Z$50</f>
        <v>80114.65000000001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4" t="s">
        <v>44</v>
      </c>
      <c r="E27" s="95"/>
      <c r="F27" s="96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4" t="s">
        <v>47</v>
      </c>
      <c r="E28" s="95"/>
      <c r="F28" s="96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4" t="s">
        <v>124</v>
      </c>
      <c r="E29" s="95"/>
      <c r="F29" s="96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4" t="s">
        <v>166</v>
      </c>
      <c r="E30" s="95"/>
      <c r="F30" s="96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4" t="s">
        <v>51</v>
      </c>
      <c r="E31" s="95"/>
      <c r="F31" s="96"/>
      <c r="G31" s="69">
        <f>G24+G10</f>
        <v>109827.94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4" t="s">
        <v>53</v>
      </c>
      <c r="E32" s="95"/>
      <c r="F32" s="9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4" t="s">
        <v>55</v>
      </c>
      <c r="E33" s="95"/>
      <c r="F33" s="96"/>
      <c r="G33" s="76">
        <f>G19</f>
        <v>39820.4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4" t="s">
        <v>57</v>
      </c>
      <c r="E34" s="95"/>
      <c r="F34" s="96"/>
      <c r="G34" s="49">
        <f>G11+G12-G24</f>
        <v>13357.979999999996</v>
      </c>
      <c r="H34" s="49"/>
    </row>
    <row r="35" spans="1:8" ht="38.25" customHeight="1" thickBot="1">
      <c r="A35" s="122" t="s">
        <v>58</v>
      </c>
      <c r="B35" s="123"/>
      <c r="C35" s="123"/>
      <c r="D35" s="123"/>
      <c r="E35" s="123"/>
      <c r="F35" s="145"/>
      <c r="G35" s="123"/>
      <c r="H35" s="146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3.97</v>
      </c>
      <c r="F38" s="83" t="s">
        <v>136</v>
      </c>
      <c r="G38" s="60">
        <v>3810334293</v>
      </c>
      <c r="H38" s="61">
        <f>G13</f>
        <v>19122.609999999997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16569.829999999998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14590.109999999997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3428.08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9"/>
      <c r="G43" s="96"/>
      <c r="H43" s="61">
        <f>SUM(H37:H42)</f>
        <v>53710.62999999999</v>
      </c>
    </row>
    <row r="44" spans="1:8" ht="19.5" customHeight="1" thickBot="1">
      <c r="A44" s="122" t="s">
        <v>64</v>
      </c>
      <c r="B44" s="123"/>
      <c r="C44" s="123"/>
      <c r="D44" s="123"/>
      <c r="E44" s="123"/>
      <c r="F44" s="123"/>
      <c r="G44" s="123"/>
      <c r="H44" s="124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2" t="s">
        <v>141</v>
      </c>
      <c r="E45" s="11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2" t="s">
        <v>69</v>
      </c>
      <c r="E46" s="11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2" t="s">
        <v>71</v>
      </c>
      <c r="E47" s="11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2" t="s">
        <v>73</v>
      </c>
      <c r="E48" s="113"/>
      <c r="F48" s="56">
        <v>0</v>
      </c>
      <c r="G48" s="51"/>
      <c r="H48" s="49"/>
    </row>
    <row r="49" spans="1:8" ht="18.75" customHeight="1" thickBot="1">
      <c r="A49" s="150" t="s">
        <v>74</v>
      </c>
      <c r="B49" s="151"/>
      <c r="C49" s="151"/>
      <c r="D49" s="151"/>
      <c r="E49" s="151"/>
      <c r="F49" s="151"/>
      <c r="G49" s="151"/>
      <c r="H49" s="152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2" t="s">
        <v>15</v>
      </c>
      <c r="E50" s="11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2" t="s">
        <v>18</v>
      </c>
      <c r="E51" s="11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2" t="s">
        <v>20</v>
      </c>
      <c r="E52" s="11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2" t="s">
        <v>53</v>
      </c>
      <c r="E53" s="11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2" t="s">
        <v>55</v>
      </c>
      <c r="E54" s="11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4" t="s">
        <v>57</v>
      </c>
      <c r="E55" s="115"/>
      <c r="F55" s="57">
        <f>D62+E62+F62+G62+H62</f>
        <v>4627.249999999951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159.76476460487962</v>
      </c>
      <c r="E59" s="79">
        <f>E60/117.48</f>
        <v>224.39147088866187</v>
      </c>
      <c r="F59" s="79">
        <f>F60/12</f>
        <v>828.0533333333333</v>
      </c>
      <c r="G59" s="80">
        <f>G60/18.26</f>
        <v>1072.5717415115005</v>
      </c>
      <c r="H59" s="81">
        <f>H60/0.88</f>
        <v>490.96590909090907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'[1]Report'!$X$20+'[1]Report'!$X$28</f>
        <v>240059.34</v>
      </c>
      <c r="E60" s="66">
        <f>'[1]Report'!$X$23+'[1]Report'!$X$27</f>
        <v>26361.51</v>
      </c>
      <c r="F60" s="66">
        <f>'[1]Report'!$X$11+'[1]Report'!$X$14</f>
        <v>9936.64</v>
      </c>
      <c r="G60" s="75">
        <f>'[1]Report'!$X$37+'[1]Report'!$X$47</f>
        <v>19585.16</v>
      </c>
      <c r="H60" s="71">
        <f>'[1]Report'!$X$34</f>
        <v>432.04999999999995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'[1]Report'!$Z$28</f>
        <v>228187.48000000004</v>
      </c>
      <c r="E61" s="66">
        <f>10903.72+1483.48+4317.82+1999.95+19711.03+177.6+67.96+1967.96</f>
        <v>40629.52</v>
      </c>
      <c r="F61" s="66">
        <f>'[1]Report'!$Z$11+'[1]Report'!$Z$14</f>
        <v>7852.870000000005</v>
      </c>
      <c r="G61" s="72">
        <f>'[1]Report'!$Z$13+'[1]Report'!$Z$37+'[1]Report'!$Z$47+'[1]Report'!$Z$48+'[1]Report'!$Z$49</f>
        <v>14684.080000000002</v>
      </c>
      <c r="H61" s="72">
        <f>'[1]Report'!$Z$34</f>
        <v>393.4999999999999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11871.859999999957</v>
      </c>
      <c r="E62" s="79">
        <f>E60-E61</f>
        <v>-14268.009999999998</v>
      </c>
      <c r="F62" s="79">
        <f>F60-F61</f>
        <v>2083.769999999994</v>
      </c>
      <c r="G62" s="81">
        <f>G60-G61</f>
        <v>4901.079999999998</v>
      </c>
      <c r="H62" s="81">
        <f>H60-H61</f>
        <v>38.55000000000007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'[1]Report'!$X$28</f>
        <v>240059.34</v>
      </c>
      <c r="E63" s="73">
        <f>'[1]Report'!$X$23+'[1]Report'!$X$27</f>
        <v>26361.51</v>
      </c>
      <c r="F63" s="73">
        <f>'[1]Report'!$X$14+'[1]Report'!$X$11</f>
        <v>9936.64</v>
      </c>
      <c r="G63" s="74">
        <f>'[1]Report'!$X$37+'[1]Report'!$X$47</f>
        <v>19585.16</v>
      </c>
      <c r="H63" s="74">
        <f>'[1]Report'!$X$34</f>
        <v>432.04999999999995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53" t="s">
        <v>145</v>
      </c>
      <c r="E65" s="154"/>
      <c r="F65" s="154"/>
      <c r="G65" s="154"/>
      <c r="H65" s="15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7" t="s">
        <v>145</v>
      </c>
      <c r="E66" s="98"/>
      <c r="F66" s="98"/>
      <c r="G66" s="98"/>
      <c r="H66" s="9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2" t="s">
        <v>101</v>
      </c>
      <c r="B68" s="123"/>
      <c r="C68" s="123"/>
      <c r="D68" s="123"/>
      <c r="E68" s="123"/>
      <c r="F68" s="123"/>
      <c r="G68" s="123"/>
      <c r="H68" s="124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4" t="s">
        <v>189</v>
      </c>
      <c r="F69" s="95"/>
      <c r="G69" s="96"/>
      <c r="H69" s="26">
        <v>1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4"/>
      <c r="F70" s="95"/>
      <c r="G70" s="96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4"/>
      <c r="F71" s="95"/>
      <c r="G71" s="96"/>
      <c r="H71" s="26">
        <v>1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7"/>
      <c r="F72" s="98"/>
      <c r="G72" s="99"/>
      <c r="H72" s="26">
        <f>D64+E64+F64+G64+H64</f>
        <v>0</v>
      </c>
    </row>
    <row r="73" spans="1:8" ht="25.5" customHeight="1" thickBot="1">
      <c r="A73" s="122" t="s">
        <v>107</v>
      </c>
      <c r="B73" s="123"/>
      <c r="C73" s="123"/>
      <c r="D73" s="123"/>
      <c r="E73" s="123"/>
      <c r="F73" s="123"/>
      <c r="G73" s="123"/>
      <c r="H73" s="124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4">
        <v>2</v>
      </c>
      <c r="F74" s="95"/>
      <c r="G74" s="96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00">
        <v>1</v>
      </c>
      <c r="F75" s="101"/>
      <c r="G75" s="102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6" t="s">
        <v>167</v>
      </c>
      <c r="F76" s="127"/>
      <c r="G76" s="127"/>
      <c r="H76" s="128"/>
    </row>
    <row r="77" ht="12.75">
      <c r="A77" s="1"/>
    </row>
    <row r="78" ht="12.75">
      <c r="A78" s="1"/>
    </row>
    <row r="79" spans="1:8" ht="38.25" customHeight="1">
      <c r="A79" s="125" t="s">
        <v>172</v>
      </c>
      <c r="B79" s="125"/>
      <c r="C79" s="125"/>
      <c r="D79" s="125"/>
      <c r="E79" s="125"/>
      <c r="F79" s="125"/>
      <c r="G79" s="125"/>
      <c r="H79" s="125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  <row r="88" spans="2:3" ht="15">
      <c r="B88" s="149" t="s">
        <v>174</v>
      </c>
      <c r="C88" s="149"/>
    </row>
    <row r="89" spans="2:4" ht="26.25">
      <c r="B89" s="86" t="s">
        <v>175</v>
      </c>
      <c r="C89" s="88" t="s">
        <v>176</v>
      </c>
      <c r="D89" s="89" t="s">
        <v>177</v>
      </c>
    </row>
    <row r="90" spans="2:4" ht="25.5">
      <c r="B90" s="93" t="s">
        <v>178</v>
      </c>
      <c r="C90" s="91">
        <f>'[1]Report'!$X$15</f>
        <v>469.44</v>
      </c>
      <c r="D90" s="92">
        <f>'[1]Report'!$Z$15</f>
        <v>0</v>
      </c>
    </row>
    <row r="91" spans="2:4" ht="25.5">
      <c r="B91" s="93" t="s">
        <v>179</v>
      </c>
      <c r="C91" s="91">
        <f>'[1]Report'!$X$30</f>
        <v>521.76</v>
      </c>
      <c r="D91" s="92">
        <f>'[1]Report'!$Z$30</f>
        <v>179.86</v>
      </c>
    </row>
    <row r="92" spans="2:4" ht="25.5">
      <c r="B92" s="93" t="s">
        <v>180</v>
      </c>
      <c r="C92" s="91" t="s">
        <v>188</v>
      </c>
      <c r="D92" s="92"/>
    </row>
    <row r="93" spans="2:4" ht="25.5">
      <c r="B93" s="93" t="s">
        <v>181</v>
      </c>
      <c r="C93" s="91">
        <v>1445.96</v>
      </c>
      <c r="D93" s="92">
        <v>475.1</v>
      </c>
    </row>
    <row r="94" spans="2:4" ht="25.5">
      <c r="B94" s="93" t="s">
        <v>182</v>
      </c>
      <c r="C94" s="91">
        <v>159.57</v>
      </c>
      <c r="D94" s="92">
        <v>71.53999999999999</v>
      </c>
    </row>
    <row r="95" spans="2:4" ht="25.5">
      <c r="B95" s="93" t="s">
        <v>183</v>
      </c>
      <c r="C95" s="91">
        <v>32.64</v>
      </c>
      <c r="D95" s="92">
        <v>14.599999999999998</v>
      </c>
    </row>
    <row r="96" spans="2:4" ht="15.75">
      <c r="B96" s="86" t="s">
        <v>184</v>
      </c>
      <c r="C96" s="87">
        <v>1199.17</v>
      </c>
      <c r="D96" s="90">
        <v>1126.6200000000001</v>
      </c>
    </row>
    <row r="97" spans="2:4" ht="15.75">
      <c r="B97" s="86" t="s">
        <v>185</v>
      </c>
      <c r="C97" s="87">
        <v>192.20999999999998</v>
      </c>
      <c r="D97" s="90">
        <v>86.13999999999999</v>
      </c>
    </row>
    <row r="98" spans="2:4" ht="15.75">
      <c r="B98" s="86" t="s">
        <v>186</v>
      </c>
      <c r="C98" s="87">
        <v>10484.029999999999</v>
      </c>
      <c r="D98" s="90">
        <v>2796.8900000000003</v>
      </c>
    </row>
    <row r="99" spans="2:4" ht="15.75">
      <c r="B99" s="86" t="s">
        <v>187</v>
      </c>
      <c r="C99" s="87">
        <v>10676.239999999998</v>
      </c>
      <c r="D99" s="90">
        <v>2883.03</v>
      </c>
    </row>
  </sheetData>
  <sheetProtection/>
  <mergeCells count="66">
    <mergeCell ref="D65:H65"/>
    <mergeCell ref="D30:F30"/>
    <mergeCell ref="B88:C88"/>
    <mergeCell ref="D47:E47"/>
    <mergeCell ref="D53:E53"/>
    <mergeCell ref="D45:E45"/>
    <mergeCell ref="D52:E52"/>
    <mergeCell ref="D48:E48"/>
    <mergeCell ref="A49:H49"/>
    <mergeCell ref="D51:E51"/>
    <mergeCell ref="C87:E87"/>
    <mergeCell ref="D8:F8"/>
    <mergeCell ref="D13:F13"/>
    <mergeCell ref="A1:H1"/>
    <mergeCell ref="D4:F4"/>
    <mergeCell ref="D5:F5"/>
    <mergeCell ref="D6:F6"/>
    <mergeCell ref="D3:F3"/>
    <mergeCell ref="A7:H7"/>
    <mergeCell ref="D34:F34"/>
    <mergeCell ref="A44:H44"/>
    <mergeCell ref="F43:G43"/>
    <mergeCell ref="D9:F9"/>
    <mergeCell ref="D10:F10"/>
    <mergeCell ref="D11:F11"/>
    <mergeCell ref="D12:F12"/>
    <mergeCell ref="A35:H35"/>
    <mergeCell ref="D29:F29"/>
    <mergeCell ref="D31:F31"/>
    <mergeCell ref="C84:E84"/>
    <mergeCell ref="C85:E85"/>
    <mergeCell ref="A68:H68"/>
    <mergeCell ref="A73:H73"/>
    <mergeCell ref="E69:G69"/>
    <mergeCell ref="A79:H79"/>
    <mergeCell ref="E76:H76"/>
    <mergeCell ref="D26:F26"/>
    <mergeCell ref="D28:F28"/>
    <mergeCell ref="D50:E50"/>
    <mergeCell ref="D66:H66"/>
    <mergeCell ref="C82:E82"/>
    <mergeCell ref="C83:E83"/>
    <mergeCell ref="D32:F32"/>
    <mergeCell ref="D27:F27"/>
    <mergeCell ref="D33:F33"/>
    <mergeCell ref="D46:E46"/>
    <mergeCell ref="D17:F17"/>
    <mergeCell ref="D18:F18"/>
    <mergeCell ref="D19:F19"/>
    <mergeCell ref="C86:E86"/>
    <mergeCell ref="D54:E54"/>
    <mergeCell ref="D55:E55"/>
    <mergeCell ref="D22:F22"/>
    <mergeCell ref="D23:F23"/>
    <mergeCell ref="D24:F24"/>
    <mergeCell ref="D25:F25"/>
    <mergeCell ref="E70:G70"/>
    <mergeCell ref="E71:G71"/>
    <mergeCell ref="E72:G72"/>
    <mergeCell ref="E74:G74"/>
    <mergeCell ref="E75:G75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2017-03-15T00:54:51Z</dcterms:modified>
  <cp:category/>
  <cp:version/>
  <cp:contentType/>
  <cp:contentStatus/>
</cp:coreProperties>
</file>