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<sst xmlns="http://schemas.openxmlformats.org/spreadsheetml/2006/main" count="292" uniqueCount="188">
  <si>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</si>
  <si>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</si>
  <si>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</si>
  <si>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</si>
  <si>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</si>
  <si>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</si>
  <si>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</si>
  <si>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</si>
  <si>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</si>
  <si>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</si>
  <si>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</si>
  <si>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</si>
  <si>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</si>
  <si>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</si>
  <si>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</si>
  <si>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</si>
  <si>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</si>
  <si>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</si>
  <si>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</si>
  <si>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</si>
  <si>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</si>
  <si>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</si>
  <si>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</si>
  <si>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</si>
  <si>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</si>
  <si>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</si>
  <si>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</si>
  <si>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</si>
  <si>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</si>
  <si>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</si>
  <si>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</si>
  <si>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</si>
  <si>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</si>
  <si>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</si>
  <si>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</si>
  <si>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</si>
  <si>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</si>
  <si>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</si>
  <si>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</si>
  <si>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</si>
  <si>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</si>
  <si>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</si>
  <si>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</si>
  <si>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</si>
  <si>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</si>
  <si>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</si>
  <si>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</si>
  <si>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</si>
  <si>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</si>
  <si>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</si>
  <si>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</si>
  <si>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</si>
  <si>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</si>
  <si>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</si>
  <si>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</si>
  <si>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</si>
  <si>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</si>
  <si>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</si>
  <si>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</si>
  <si>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</si>
  <si>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</si>
  <si>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</si>
  <si>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</si>
  <si>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</si>
  <si>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</si>
  <si>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</si>
  <si>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</si>
  <si>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</si>
  <si>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</si>
  <si>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</si>
  <si>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</si>
  <si>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</si>
  <si>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</si>
  <si>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</si>
  <si>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</si>
  <si>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</si>
  <si>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</si>
  <si>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</si>
  <si>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</si>
  <si>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</si>
  <si>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</si>
  <si>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</si>
  <si>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</si>
  <si>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</si>
  <si>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</si>
  <si>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</si>
  <si>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</si>
  <si>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</si>
  <si>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</si>
  <si>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</si>
  <si>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</si>
  <si>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</si>
  <si>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</si>
  <si>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</si>
  <si>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</si>
  <si>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</si>
  <si>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</si>
  <si>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</si>
  <si>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</si>
  <si>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</si>
  <si>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</si>
  <si>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</si>
  <si>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</si>
  <si>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</si>
  <si>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</si>
  <si>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</si>
  <si>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</si>
  <si>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</si>
  <si>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</si>
  <si>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</si>
  <si>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</si>
  <si>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</si>
  <si>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</si>
  <si>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</si>
  <si>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</si>
  <si>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</si>
  <si>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</si>
  <si>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</si>
  <si>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</si>
  <si>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</si>
  <si>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</si>
  <si>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</si>
  <si>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</si>
  <si>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</si>
  <si>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</si>
  <si>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</si>
  <si>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</si>
  <si>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</si>
  <si>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</si>
  <si>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</si>
  <si>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</si>
  <si>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</si>
  <si>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</si>
  <si>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</si>
  <si>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</si>
  <si>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</si>
  <si>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</si>
  <si>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</si>
  <si>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</si>
  <si>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</si>
  <si>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</si>
  <si>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</si>
  <si>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</si>
  <si>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</si>
  <si>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</si>
  <si>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</si>
  <si>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</si>
  <si>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</si>
  <si>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</si>
  <si>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</si>
  <si>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</si>
  <si>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</si>
  <si>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</si>
  <si>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</si>
  <si>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</si>
  <si>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</si>
  <si>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</si>
  <si>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</si>
  <si>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</si>
  <si>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</si>
  <si>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</si>
  <si>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</si>
  <si>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</si>
  <si>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</si>
  <si>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</si>
  <si>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</si>
  <si>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</si>
  <si>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</si>
  <si>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</si>
  <si>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</si>
  <si>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</si>
  <si>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начислено юр. лицам</t>
  </si>
  <si>
    <t>оплачено юрлицами</t>
  </si>
  <si>
    <t>задолженность юрлиц на начало периода</t>
  </si>
  <si>
    <t>задолженность юрлиц на конец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</si>
  <si>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</si>
  <si>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</si>
  <si>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</si>
  <si>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</si>
  <si>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</si>
  <si>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</si>
  <si>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77        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</si>
  <si>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</si>
  <si>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</si>
  <si>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</si>
  <si>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</si>
  <si>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кв.1,8</t>
  </si>
  <si>
    <t>кв.8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</si>
</sst>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5" borderId="16" xfId="0" applyNumberFormat="1" applyFont="1" applyFill="1" applyBorder="1" applyAlignment="1">
      <alignment/>
    </xf>
    <xf numFmtId="0" fontId="4" fillId="25" borderId="23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5" borderId="31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24" xfId="0" applyFont="1" applyFill="1" applyBorder="1" applyAlignment="1">
      <alignment wrapText="1"/>
    </xf>
    <xf numFmtId="0" fontId="4" fillId="25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5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5" borderId="32" xfId="0" applyNumberFormat="1" applyFont="1" applyFill="1" applyBorder="1" applyAlignment="1">
      <alignment horizontal="right" vertical="top" wrapText="1"/>
    </xf>
    <xf numFmtId="4" fontId="4" fillId="25" borderId="10" xfId="0" applyNumberFormat="1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4" fontId="0" fillId="25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0" fontId="0" fillId="26" borderId="3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26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horizontal="center" vertical="top" wrapText="1"/>
    </xf>
    <xf numFmtId="0" fontId="4" fillId="27" borderId="11" xfId="0" applyFont="1" applyFill="1" applyBorder="1" applyAlignment="1">
      <alignment wrapText="1"/>
    </xf>
    <xf numFmtId="0" fontId="0" fillId="28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horizontal="center" vertical="top" wrapText="1"/>
    </xf>
    <xf numFmtId="0" fontId="0" fillId="28" borderId="11" xfId="0" applyFont="1" applyFill="1" applyBorder="1" applyAlignment="1">
      <alignment vertical="top" wrapText="1"/>
    </xf>
    <xf numFmtId="0" fontId="0" fillId="28" borderId="24" xfId="0" applyFont="1" applyFill="1" applyBorder="1" applyAlignment="1">
      <alignment vertical="top" wrapText="1"/>
    </xf>
    <xf numFmtId="0" fontId="6" fillId="28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26" borderId="33" xfId="0" applyFill="1" applyBorder="1" applyAlignment="1">
      <alignment vertical="center" wrapText="1"/>
    </xf>
    <xf numFmtId="0" fontId="0" fillId="26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justify" wrapText="1"/>
    </xf>
    <xf numFmtId="0" fontId="0" fillId="28" borderId="35" xfId="0" applyFont="1" applyFill="1" applyBorder="1" applyAlignment="1">
      <alignment horizontal="center" vertical="top" wrapText="1"/>
    </xf>
    <xf numFmtId="0" fontId="0" fillId="28" borderId="36" xfId="0" applyFont="1" applyFill="1" applyBorder="1" applyAlignment="1">
      <alignment horizontal="center" vertical="top" wrapText="1"/>
    </xf>
    <xf numFmtId="0" fontId="0" fillId="28" borderId="37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27" borderId="38" xfId="0" applyFont="1" applyFill="1" applyBorder="1" applyAlignment="1">
      <alignment horizontal="center" vertical="top" wrapText="1"/>
    </xf>
    <xf numFmtId="0" fontId="0" fillId="27" borderId="39" xfId="0" applyFont="1" applyFill="1" applyBorder="1" applyAlignment="1">
      <alignment horizontal="center" vertical="top" wrapText="1"/>
    </xf>
    <xf numFmtId="0" fontId="0" fillId="27" borderId="2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28" borderId="45" xfId="0" applyFont="1" applyFill="1" applyBorder="1" applyAlignment="1">
      <alignment horizontal="center" vertical="top" wrapText="1"/>
    </xf>
    <xf numFmtId="0" fontId="0" fillId="28" borderId="46" xfId="0" applyFont="1" applyFill="1" applyBorder="1" applyAlignment="1">
      <alignment horizontal="center" vertical="top" wrapText="1"/>
    </xf>
    <xf numFmtId="0" fontId="0" fillId="28" borderId="47" xfId="0" applyFont="1" applyFill="1" applyBorder="1" applyAlignment="1">
      <alignment horizontal="center" vertical="top" wrapText="1"/>
    </xf>
    <xf numFmtId="0" fontId="4" fillId="27" borderId="38" xfId="0" applyFont="1" applyFill="1" applyBorder="1" applyAlignment="1">
      <alignment horizontal="center" wrapText="1"/>
    </xf>
    <xf numFmtId="0" fontId="4" fillId="27" borderId="39" xfId="0" applyFont="1" applyFill="1" applyBorder="1" applyAlignment="1">
      <alignment horizontal="center" wrapText="1"/>
    </xf>
    <xf numFmtId="0" fontId="4" fillId="27" borderId="2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28" borderId="38" xfId="0" applyFont="1" applyFill="1" applyBorder="1" applyAlignment="1">
      <alignment horizontal="center" vertical="top" wrapText="1"/>
    </xf>
    <xf numFmtId="0" fontId="0" fillId="28" borderId="39" xfId="0" applyFont="1" applyFill="1" applyBorder="1" applyAlignment="1">
      <alignment horizontal="center" vertical="top" wrapText="1"/>
    </xf>
    <xf numFmtId="0" fontId="0" fillId="28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">
          <cell r="Z16">
            <v>10204.519999999999</v>
          </cell>
        </row>
        <row r="17">
          <cell r="Z17">
            <v>65923.86</v>
          </cell>
        </row>
        <row r="29">
          <cell r="Z29">
            <v>7.470000000000001</v>
          </cell>
        </row>
        <row r="30">
          <cell r="Z30">
            <v>1381.17</v>
          </cell>
        </row>
        <row r="38">
          <cell r="X38">
            <v>30810.359999999993</v>
          </cell>
          <cell r="Z38">
            <v>32499.999999999993</v>
          </cell>
        </row>
        <row r="39">
          <cell r="Z39">
            <v>65.81</v>
          </cell>
        </row>
        <row r="40">
          <cell r="Z40">
            <v>37987.41999999999</v>
          </cell>
        </row>
        <row r="41">
          <cell r="Z41">
            <v>832.93</v>
          </cell>
        </row>
        <row r="42">
          <cell r="Z42">
            <v>40131.89000000001</v>
          </cell>
        </row>
        <row r="43">
          <cell r="Z43">
            <v>174.04</v>
          </cell>
        </row>
        <row r="44">
          <cell r="Z44">
            <v>61.31</v>
          </cell>
        </row>
        <row r="45">
          <cell r="Z45">
            <v>12.5</v>
          </cell>
        </row>
        <row r="49">
          <cell r="Z49">
            <v>56037.830000000016</v>
          </cell>
        </row>
        <row r="50">
          <cell r="Z50">
            <v>1358.7600000000002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73">
      <selection activeCell="E80" sqref="E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5" t="s">
        <v>181</v>
      </c>
      <c r="B1" s="165"/>
      <c r="C1" s="165"/>
      <c r="D1" s="165"/>
      <c r="E1" s="165"/>
      <c r="F1" s="165"/>
      <c r="G1" s="165"/>
      <c r="H1" s="16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5"/>
      <c r="E3" s="122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6"/>
      <c r="E4" s="167"/>
      <c r="F4" s="16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9"/>
      <c r="E5" s="170"/>
      <c r="F5" s="17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2"/>
      <c r="E6" s="173"/>
      <c r="F6" s="174"/>
      <c r="G6" s="35">
        <v>43100</v>
      </c>
      <c r="H6" s="5"/>
    </row>
    <row r="7" spans="1:8" ht="38.25" customHeight="1" thickBot="1">
      <c r="A7" s="180" t="s">
        <v>13</v>
      </c>
      <c r="B7" s="142"/>
      <c r="C7" s="142"/>
      <c r="D7" s="181"/>
      <c r="E7" s="181"/>
      <c r="F7" s="181"/>
      <c r="G7" s="142"/>
      <c r="H7" s="143"/>
    </row>
    <row r="8" spans="1:8" ht="33" customHeight="1" thickBot="1">
      <c r="A8" s="39" t="s">
        <v>0</v>
      </c>
      <c r="B8" s="38" t="s">
        <v>1</v>
      </c>
      <c r="C8" s="40" t="s">
        <v>2</v>
      </c>
      <c r="D8" s="177" t="s">
        <v>3</v>
      </c>
      <c r="E8" s="178"/>
      <c r="F8" s="179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84919.63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4">
        <v>29455.57</v>
      </c>
      <c r="H11" s="48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29" t="s">
        <v>23</v>
      </c>
      <c r="E12" s="130"/>
      <c r="F12" s="131"/>
      <c r="G12" s="62">
        <f>G13+G14+G20+G21+G22+G23</f>
        <v>287273.28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17"/>
      <c r="G13" s="65">
        <v>49759.2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17"/>
      <c r="G14" s="86">
        <f>'[1]Report'!$X$38</f>
        <v>30810.359999999993</v>
      </c>
      <c r="H14" s="5"/>
    </row>
    <row r="15" spans="1:8" ht="26.25" customHeight="1" thickBot="1">
      <c r="A15" s="4"/>
      <c r="B15" s="6"/>
      <c r="C15" s="3" t="s">
        <v>16</v>
      </c>
      <c r="D15" s="115" t="s">
        <v>155</v>
      </c>
      <c r="E15" s="116"/>
      <c r="F15" s="117"/>
      <c r="G15" s="87">
        <f>29292.59+G32</f>
        <v>42738.95</v>
      </c>
      <c r="H15" s="5"/>
    </row>
    <row r="16" spans="1:8" ht="13.5" customHeight="1" thickBot="1">
      <c r="A16" s="4"/>
      <c r="B16" s="6"/>
      <c r="C16" s="3" t="s">
        <v>16</v>
      </c>
      <c r="D16" s="115" t="s">
        <v>156</v>
      </c>
      <c r="E16" s="116"/>
      <c r="F16" s="117"/>
      <c r="G16" s="88">
        <v>4452.51</v>
      </c>
      <c r="H16" s="48"/>
    </row>
    <row r="17" spans="1:8" ht="13.5" customHeight="1" thickBot="1">
      <c r="A17" s="4"/>
      <c r="B17" s="6"/>
      <c r="C17" s="3" t="s">
        <v>16</v>
      </c>
      <c r="D17" s="115" t="s">
        <v>157</v>
      </c>
      <c r="E17" s="116"/>
      <c r="F17" s="117"/>
      <c r="G17" s="65">
        <v>4279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17"/>
      <c r="G18" s="14">
        <f>G10</f>
        <v>84919.63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17"/>
      <c r="G19" s="74">
        <f>G18+G15-G17</f>
        <v>123379.58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v>55690.32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21" t="s">
        <v>150</v>
      </c>
      <c r="E21" s="122"/>
      <c r="F21" s="123"/>
      <c r="G21" s="64">
        <v>47011.44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21" t="s">
        <v>151</v>
      </c>
      <c r="E22" s="122"/>
      <c r="F22" s="123"/>
      <c r="G22" s="64">
        <v>11861.16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26" t="s">
        <v>152</v>
      </c>
      <c r="E23" s="127"/>
      <c r="F23" s="128"/>
      <c r="G23" s="64">
        <v>92140.8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21" t="s">
        <v>35</v>
      </c>
      <c r="E24" s="122"/>
      <c r="F24" s="123"/>
      <c r="G24" s="66">
        <f>G25+G26+G27+G28+G29+G30</f>
        <v>267991.01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9" t="s">
        <v>38</v>
      </c>
      <c r="E25" s="130"/>
      <c r="F25" s="131"/>
      <c r="G25" s="83">
        <f>'[1]Report'!$Z$16+'[1]Report'!$Z$17+'[1]Report'!$Z$29+'[1]Report'!$Z$38+'[1]Report'!$Z$39+'[1]Report'!$Z$40+'[1]Report'!$Z$41+'[1]Report'!$Z$42+'[1]Report'!$Z$43+'[1]Report'!$Z$44+'[1]Report'!$Z$45+'[1]Report'!$Z$49</f>
        <v>243939.58000000002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17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17"/>
      <c r="G27" s="83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17"/>
      <c r="G28" s="77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/>
      <c r="E29" s="116"/>
      <c r="F29" s="117"/>
      <c r="G29" s="92"/>
      <c r="H29" s="48"/>
      <c r="I29" s="5"/>
    </row>
    <row r="30" spans="1:9" ht="13.5" customHeight="1" thickBot="1">
      <c r="A30" s="4"/>
      <c r="B30" s="13"/>
      <c r="C30" s="3"/>
      <c r="D30" s="115" t="s">
        <v>171</v>
      </c>
      <c r="E30" s="116"/>
      <c r="F30" s="182"/>
      <c r="G30" s="93">
        <v>24051.43</v>
      </c>
      <c r="H30" s="84"/>
      <c r="I30" s="80"/>
    </row>
    <row r="31" spans="1:9" ht="13.5" customHeight="1" thickBot="1">
      <c r="A31" s="4"/>
      <c r="B31" s="13"/>
      <c r="C31" s="3"/>
      <c r="D31" s="115" t="s">
        <v>172</v>
      </c>
      <c r="E31" s="116"/>
      <c r="F31" s="116"/>
      <c r="G31" s="93">
        <v>24051.22</v>
      </c>
      <c r="H31" s="84"/>
      <c r="I31" s="80"/>
    </row>
    <row r="32" spans="1:9" ht="13.5" customHeight="1" thickBot="1">
      <c r="A32" s="4"/>
      <c r="B32" s="13"/>
      <c r="C32" s="3"/>
      <c r="D32" s="115" t="s">
        <v>182</v>
      </c>
      <c r="E32" s="116"/>
      <c r="F32" s="116"/>
      <c r="G32" s="93">
        <v>13446.36</v>
      </c>
      <c r="H32" s="84"/>
      <c r="I32" s="80"/>
    </row>
    <row r="33" spans="1:9" ht="13.5" customHeight="1" thickBot="1">
      <c r="A33" s="4"/>
      <c r="B33" s="13"/>
      <c r="C33" s="3"/>
      <c r="D33" s="115" t="s">
        <v>173</v>
      </c>
      <c r="E33" s="116"/>
      <c r="F33" s="116"/>
      <c r="G33" s="85">
        <v>4008.34</v>
      </c>
      <c r="H33" s="84"/>
      <c r="I33" s="80"/>
    </row>
    <row r="34" spans="1:9" ht="13.5" customHeight="1" thickBot="1">
      <c r="A34" s="4"/>
      <c r="B34" s="13"/>
      <c r="C34" s="3"/>
      <c r="D34" s="115" t="s">
        <v>174</v>
      </c>
      <c r="E34" s="116"/>
      <c r="F34" s="116"/>
      <c r="G34" s="94">
        <f>G33+G30-G31</f>
        <v>4008.5499999999993</v>
      </c>
      <c r="H34" s="84"/>
      <c r="I34" s="80"/>
    </row>
    <row r="35" spans="1:8" ht="35.25" customHeight="1" thickBot="1">
      <c r="A35" s="4" t="s">
        <v>56</v>
      </c>
      <c r="B35" s="76" t="s">
        <v>51</v>
      </c>
      <c r="C35" s="3" t="s">
        <v>16</v>
      </c>
      <c r="D35" s="115" t="s">
        <v>51</v>
      </c>
      <c r="E35" s="116"/>
      <c r="F35" s="117"/>
      <c r="G35" s="67">
        <f>G24+G10</f>
        <v>352910.64</v>
      </c>
      <c r="H35" s="49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17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17"/>
      <c r="G37" s="74">
        <f>G19</f>
        <v>123379.58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5" t="s">
        <v>57</v>
      </c>
      <c r="E38" s="116"/>
      <c r="F38" s="117"/>
      <c r="G38" s="95">
        <f>G11+G12-G24+G34</f>
        <v>52746.39000000003</v>
      </c>
      <c r="H38" s="48"/>
    </row>
    <row r="39" spans="1:8" ht="38.25" customHeight="1" thickBot="1">
      <c r="A39" s="135" t="s">
        <v>58</v>
      </c>
      <c r="B39" s="136"/>
      <c r="C39" s="136"/>
      <c r="D39" s="136"/>
      <c r="E39" s="136"/>
      <c r="F39" s="142"/>
      <c r="G39" s="136"/>
      <c r="H39" s="143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4279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5">
        <v>3.44</v>
      </c>
      <c r="F42" s="81" t="s">
        <v>135</v>
      </c>
      <c r="G42" s="59">
        <v>3810334293</v>
      </c>
      <c r="H42" s="60">
        <f>G13</f>
        <v>49759.2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2" t="s">
        <v>136</v>
      </c>
      <c r="G43" s="59">
        <v>3848000155</v>
      </c>
      <c r="H43" s="60">
        <f>G20</f>
        <v>55690.32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2" t="s">
        <v>137</v>
      </c>
      <c r="G44" s="59">
        <v>3837003965</v>
      </c>
      <c r="H44" s="60">
        <f>G21</f>
        <v>47011.44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11861.16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92140.8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1"/>
      <c r="G47" s="117"/>
      <c r="H47" s="60">
        <f>SUM(H41:H46)</f>
        <v>260741.91999999998</v>
      </c>
    </row>
    <row r="48" spans="1:8" ht="19.5" customHeight="1" thickBot="1">
      <c r="A48" s="135" t="s">
        <v>64</v>
      </c>
      <c r="B48" s="136"/>
      <c r="C48" s="136"/>
      <c r="D48" s="136"/>
      <c r="E48" s="136"/>
      <c r="F48" s="136"/>
      <c r="G48" s="136"/>
      <c r="H48" s="137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24" t="s">
        <v>140</v>
      </c>
      <c r="E49" s="12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24" t="s">
        <v>69</v>
      </c>
      <c r="E50" s="12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24" t="s">
        <v>71</v>
      </c>
      <c r="E51" s="12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24" t="s">
        <v>73</v>
      </c>
      <c r="E52" s="125"/>
      <c r="F52" s="55">
        <v>0</v>
      </c>
      <c r="G52" s="50"/>
      <c r="H52" s="48"/>
    </row>
    <row r="53" spans="1:8" ht="18.75" customHeight="1" thickBot="1">
      <c r="A53" s="132" t="s">
        <v>74</v>
      </c>
      <c r="B53" s="133"/>
      <c r="C53" s="133"/>
      <c r="D53" s="133"/>
      <c r="E53" s="133"/>
      <c r="F53" s="133"/>
      <c r="G53" s="133"/>
      <c r="H53" s="13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24" t="s">
        <v>15</v>
      </c>
      <c r="E54" s="12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24" t="s">
        <v>18</v>
      </c>
      <c r="E55" s="12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24" t="s">
        <v>20</v>
      </c>
      <c r="E56" s="12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24" t="s">
        <v>53</v>
      </c>
      <c r="E57" s="12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24" t="s">
        <v>55</v>
      </c>
      <c r="E58" s="12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23578.79000000008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8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7">
        <f>D64/1638.64</f>
        <v>436.41702875555336</v>
      </c>
      <c r="E63" s="77">
        <f>E64/140.38</f>
        <v>784.1482404900983</v>
      </c>
      <c r="F63" s="77">
        <f>F64/14.34</f>
        <v>1677.0404463040445</v>
      </c>
      <c r="G63" s="78">
        <f>G64/22.34</f>
        <v>2319.794986571173</v>
      </c>
      <c r="H63" s="79">
        <f>H64/0.99</f>
        <v>2622.3737373737376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715130.4</v>
      </c>
      <c r="E64" s="65">
        <v>110078.73</v>
      </c>
      <c r="F64" s="65">
        <v>24048.76</v>
      </c>
      <c r="G64" s="73">
        <v>51824.22</v>
      </c>
      <c r="H64" s="69">
        <v>2596.15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696804.44</v>
      </c>
      <c r="E65" s="65">
        <v>109774.2</v>
      </c>
      <c r="F65" s="65">
        <v>23823.03</v>
      </c>
      <c r="G65" s="70">
        <v>47559.06</v>
      </c>
      <c r="H65" s="70">
        <v>2138.74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7">
        <f>D64-D65</f>
        <v>18325.96000000008</v>
      </c>
      <c r="E66" s="77">
        <f>E64-E65</f>
        <v>304.52999999999884</v>
      </c>
      <c r="F66" s="77">
        <f>F64-F65</f>
        <v>225.72999999999956</v>
      </c>
      <c r="G66" s="79">
        <f>G64-G65</f>
        <v>4265.1600000000035</v>
      </c>
      <c r="H66" s="79">
        <f>H64-H65</f>
        <v>457.4100000000003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1">
        <v>715130.4</v>
      </c>
      <c r="E67" s="71">
        <v>114476.19</v>
      </c>
      <c r="F67" s="71">
        <v>24146.92</v>
      </c>
      <c r="G67" s="72">
        <v>52557.87</v>
      </c>
      <c r="H67" s="72">
        <v>2596.15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4397.460000000006</v>
      </c>
      <c r="F68" s="43">
        <f>F67-F64</f>
        <v>98.15999999999985</v>
      </c>
      <c r="G68" s="43">
        <f>G67-G64</f>
        <v>733.6500000000015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6" t="s">
        <v>144</v>
      </c>
      <c r="E69" s="157"/>
      <c r="F69" s="157"/>
      <c r="G69" s="157"/>
      <c r="H69" s="15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9" t="s">
        <v>144</v>
      </c>
      <c r="E70" s="160"/>
      <c r="F70" s="160"/>
      <c r="G70" s="160"/>
      <c r="H70" s="16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35" t="s">
        <v>101</v>
      </c>
      <c r="B72" s="136"/>
      <c r="C72" s="136"/>
      <c r="D72" s="136"/>
      <c r="E72" s="136"/>
      <c r="F72" s="136"/>
      <c r="G72" s="136"/>
      <c r="H72" s="137"/>
    </row>
    <row r="73" spans="1:8" ht="45" customHeight="1" thickBot="1">
      <c r="A73" s="96" t="s">
        <v>102</v>
      </c>
      <c r="B73" s="96" t="s">
        <v>66</v>
      </c>
      <c r="C73" s="97" t="s">
        <v>67</v>
      </c>
      <c r="D73" s="96" t="s">
        <v>66</v>
      </c>
      <c r="E73" s="138" t="s">
        <v>185</v>
      </c>
      <c r="F73" s="139"/>
      <c r="G73" s="140"/>
      <c r="H73" s="98">
        <v>24</v>
      </c>
    </row>
    <row r="74" spans="1:8" ht="45" customHeight="1" thickBot="1">
      <c r="A74" s="96" t="s">
        <v>103</v>
      </c>
      <c r="B74" s="96" t="s">
        <v>69</v>
      </c>
      <c r="C74" s="97" t="s">
        <v>67</v>
      </c>
      <c r="D74" s="96" t="s">
        <v>69</v>
      </c>
      <c r="E74" s="138"/>
      <c r="F74" s="139"/>
      <c r="G74" s="140"/>
      <c r="H74" s="98">
        <v>24</v>
      </c>
    </row>
    <row r="75" spans="1:8" ht="66.75" customHeight="1" thickBot="1">
      <c r="A75" s="96" t="s">
        <v>104</v>
      </c>
      <c r="B75" s="96" t="s">
        <v>71</v>
      </c>
      <c r="C75" s="97" t="s">
        <v>105</v>
      </c>
      <c r="D75" s="96" t="s">
        <v>71</v>
      </c>
      <c r="E75" s="138"/>
      <c r="F75" s="139"/>
      <c r="G75" s="140"/>
      <c r="H75" s="98">
        <v>0</v>
      </c>
    </row>
    <row r="76" spans="1:8" ht="46.5" customHeight="1" thickBot="1">
      <c r="A76" s="96" t="s">
        <v>106</v>
      </c>
      <c r="B76" s="96" t="s">
        <v>73</v>
      </c>
      <c r="C76" s="97" t="s">
        <v>16</v>
      </c>
      <c r="D76" s="96" t="s">
        <v>73</v>
      </c>
      <c r="E76" s="153"/>
      <c r="F76" s="154"/>
      <c r="G76" s="155"/>
      <c r="H76" s="98">
        <f>D68+E68+F68+G68+H68</f>
        <v>5229.270000000008</v>
      </c>
    </row>
    <row r="77" spans="1:8" ht="25.5" customHeight="1" thickBot="1">
      <c r="A77" s="135" t="s">
        <v>107</v>
      </c>
      <c r="B77" s="136"/>
      <c r="C77" s="136"/>
      <c r="D77" s="136"/>
      <c r="E77" s="136"/>
      <c r="F77" s="136"/>
      <c r="G77" s="136"/>
      <c r="H77" s="137"/>
    </row>
    <row r="78" spans="1:8" ht="54.75" customHeight="1" thickBot="1">
      <c r="A78" s="99" t="s">
        <v>108</v>
      </c>
      <c r="B78" s="99" t="s">
        <v>109</v>
      </c>
      <c r="C78" s="100" t="s">
        <v>67</v>
      </c>
      <c r="D78" s="99" t="s">
        <v>109</v>
      </c>
      <c r="E78" s="162" t="s">
        <v>186</v>
      </c>
      <c r="F78" s="163"/>
      <c r="G78" s="164"/>
      <c r="H78" s="101">
        <v>2</v>
      </c>
    </row>
    <row r="79" spans="1:8" ht="26.25" thickBot="1">
      <c r="A79" s="99" t="s">
        <v>110</v>
      </c>
      <c r="B79" s="99" t="s">
        <v>111</v>
      </c>
      <c r="C79" s="100" t="s">
        <v>67</v>
      </c>
      <c r="D79" s="99" t="s">
        <v>111</v>
      </c>
      <c r="E79" s="112" t="s">
        <v>187</v>
      </c>
      <c r="F79" s="113"/>
      <c r="G79" s="114"/>
      <c r="H79" s="102">
        <v>1</v>
      </c>
    </row>
    <row r="80" spans="1:8" ht="59.25" customHeight="1" thickBot="1">
      <c r="A80" s="99" t="s">
        <v>112</v>
      </c>
      <c r="B80" s="99" t="s">
        <v>113</v>
      </c>
      <c r="C80" s="100" t="s">
        <v>16</v>
      </c>
      <c r="D80" s="103" t="s">
        <v>113</v>
      </c>
      <c r="E80" s="150" t="s">
        <v>165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170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11" t="s">
        <v>175</v>
      </c>
      <c r="C93" s="111"/>
    </row>
    <row r="94" spans="2:6" ht="72">
      <c r="B94" s="89" t="s">
        <v>176</v>
      </c>
      <c r="C94" s="104" t="s">
        <v>183</v>
      </c>
      <c r="D94" s="105" t="s">
        <v>177</v>
      </c>
      <c r="E94" s="106" t="s">
        <v>178</v>
      </c>
      <c r="F94" s="107" t="s">
        <v>184</v>
      </c>
    </row>
    <row r="95" spans="2:6" ht="22.5">
      <c r="B95" s="90" t="s">
        <v>179</v>
      </c>
      <c r="C95" s="91">
        <f>'[1]Report'!$Z$50</f>
        <v>1358.7600000000002</v>
      </c>
      <c r="D95" s="108">
        <v>8405.26</v>
      </c>
      <c r="E95" s="109">
        <v>8660.37</v>
      </c>
      <c r="F95" s="110">
        <f>C95+E95</f>
        <v>10019.130000000001</v>
      </c>
    </row>
    <row r="96" spans="2:6" ht="22.5">
      <c r="B96" s="90" t="s">
        <v>180</v>
      </c>
      <c r="C96" s="91">
        <f>'[1]Report'!$Z$30</f>
        <v>1381.17</v>
      </c>
      <c r="D96" s="108">
        <v>8865.8</v>
      </c>
      <c r="E96" s="109">
        <v>8519.77</v>
      </c>
      <c r="F96" s="110">
        <f>C96+E96</f>
        <v>9900.94</v>
      </c>
    </row>
  </sheetData>
  <sheetProtection/>
  <mergeCells count="70">
    <mergeCell ref="D22:F22"/>
    <mergeCell ref="D56:E56"/>
    <mergeCell ref="A48:H48"/>
    <mergeCell ref="D29:F29"/>
    <mergeCell ref="D57:E57"/>
    <mergeCell ref="D49:E49"/>
    <mergeCell ref="D50:E50"/>
    <mergeCell ref="D35:F35"/>
    <mergeCell ref="D30:F30"/>
    <mergeCell ref="D36:F36"/>
    <mergeCell ref="E78:G78"/>
    <mergeCell ref="D33:F33"/>
    <mergeCell ref="D34:F34"/>
    <mergeCell ref="A1:H1"/>
    <mergeCell ref="D4:F4"/>
    <mergeCell ref="D5:F5"/>
    <mergeCell ref="D6:F6"/>
    <mergeCell ref="D3:F3"/>
    <mergeCell ref="D8:F8"/>
    <mergeCell ref="A7:H7"/>
    <mergeCell ref="E76:G76"/>
    <mergeCell ref="D38:F38"/>
    <mergeCell ref="C91:E91"/>
    <mergeCell ref="D69:H69"/>
    <mergeCell ref="D70:H70"/>
    <mergeCell ref="C86:E86"/>
    <mergeCell ref="C87:E87"/>
    <mergeCell ref="C88:E88"/>
    <mergeCell ref="C89:E89"/>
    <mergeCell ref="A72:H72"/>
    <mergeCell ref="A39:H39"/>
    <mergeCell ref="C90:E90"/>
    <mergeCell ref="D59:E59"/>
    <mergeCell ref="D51:E51"/>
    <mergeCell ref="A83:H83"/>
    <mergeCell ref="E80:H80"/>
    <mergeCell ref="E74:G74"/>
    <mergeCell ref="D54:E54"/>
    <mergeCell ref="D55:E55"/>
    <mergeCell ref="E75:G75"/>
    <mergeCell ref="D19:F19"/>
    <mergeCell ref="A53:H53"/>
    <mergeCell ref="D26:F26"/>
    <mergeCell ref="D28:F28"/>
    <mergeCell ref="A77:H77"/>
    <mergeCell ref="E73:G73"/>
    <mergeCell ref="F47:G47"/>
    <mergeCell ref="D27:F27"/>
    <mergeCell ref="D37:F37"/>
    <mergeCell ref="D52:E52"/>
    <mergeCell ref="D24:F24"/>
    <mergeCell ref="D58:E58"/>
    <mergeCell ref="D23:F23"/>
    <mergeCell ref="D9:F9"/>
    <mergeCell ref="D10:F10"/>
    <mergeCell ref="D11:F11"/>
    <mergeCell ref="D12:F12"/>
    <mergeCell ref="D25:F25"/>
    <mergeCell ref="D17:F17"/>
    <mergeCell ref="D18:F18"/>
    <mergeCell ref="B93:C93"/>
    <mergeCell ref="E79:G79"/>
    <mergeCell ref="D13:F13"/>
    <mergeCell ref="D14:F14"/>
    <mergeCell ref="D20:F20"/>
    <mergeCell ref="D21:F21"/>
    <mergeCell ref="D15:F15"/>
    <mergeCell ref="D16:F16"/>
    <mergeCell ref="D31:F31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2018-03-13T07:24:43Z</dcterms:modified>
  <cp:category/>
  <cp:version/>
  <cp:contentType/>
  <cp:contentStatus/>
</cp:coreProperties>
</file>