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  <externalReference r:id="rId8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<sst xmlns="http://schemas.openxmlformats.org/spreadsheetml/2006/main" count="284" uniqueCount="179">
  <si>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</si>
  <si>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</si>
  <si>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</si>
  <si>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</si>
  <si>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</si>
  <si>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</si>
  <si>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</si>
  <si>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</si>
  <si>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</si>
  <si>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</si>
  <si>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</si>
  <si>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</si>
  <si>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</si>
  <si>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</si>
  <si>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</si>
  <si>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</si>
  <si>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</si>
  <si>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</si>
  <si>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</si>
  <si>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</si>
  <si>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</si>
  <si>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</si>
  <si>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</si>
  <si>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</si>
  <si>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</si>
  <si>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</si>
  <si>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</si>
  <si>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</si>
  <si>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</si>
  <si>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</si>
  <si>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</si>
  <si>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</si>
  <si>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</si>
  <si>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</si>
  <si>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</si>
  <si>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</si>
  <si>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</si>
  <si>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</si>
  <si>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</si>
  <si>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</si>
  <si>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</si>
  <si>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</si>
  <si>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</si>
  <si>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</si>
  <si>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</si>
  <si>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</si>
  <si>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</si>
  <si>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</si>
  <si>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</si>
  <si>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</si>
  <si>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</si>
  <si>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</si>
  <si>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</si>
  <si>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</si>
  <si>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</si>
  <si>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</si>
  <si>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</si>
  <si>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</si>
  <si>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</si>
  <si>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</si>
  <si>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</si>
  <si>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</si>
  <si>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</si>
  <si>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</si>
  <si>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</si>
  <si>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</si>
  <si>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</si>
  <si>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</si>
  <si>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</si>
  <si>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</si>
  <si>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</si>
  <si>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</si>
  <si>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</si>
  <si>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</si>
  <si>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</si>
  <si>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</si>
  <si>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</si>
  <si>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</si>
  <si>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</si>
  <si>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</si>
  <si>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</si>
  <si>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</si>
  <si>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</si>
  <si>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</si>
  <si>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</si>
  <si>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</si>
  <si>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</si>
  <si>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</si>
  <si>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</si>
  <si>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</si>
  <si>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</si>
  <si>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</si>
  <si>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</si>
  <si>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</si>
  <si>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</si>
  <si>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</si>
  <si>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</si>
  <si>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</si>
  <si>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</si>
  <si>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</si>
  <si>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</si>
  <si>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</si>
  <si>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</si>
  <si>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</si>
  <si>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</si>
  <si>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</si>
  <si>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</si>
  <si>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</si>
  <si>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</si>
  <si>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</si>
  <si>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</si>
  <si>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</si>
  <si>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</si>
  <si>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</si>
  <si>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</si>
  <si>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</si>
  <si>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</si>
  <si>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</si>
  <si>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</si>
  <si>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</si>
  <si>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</si>
  <si>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</si>
  <si>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</si>
  <si>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</si>
  <si>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</si>
  <si>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</si>
  <si>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</si>
  <si>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</si>
  <si>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</si>
  <si>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</si>
  <si>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</si>
  <si>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</si>
  <si>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</si>
  <si>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</si>
  <si>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</si>
  <si>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</si>
  <si>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</si>
  <si>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</si>
  <si>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</si>
  <si>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</si>
  <si>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</si>
  <si>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</si>
  <si>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</si>
  <si>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</si>
  <si>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</si>
  <si>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</si>
  <si>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</si>
  <si>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</si>
  <si>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</si>
  <si>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</si>
  <si>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</si>
  <si>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</si>
  <si>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</si>
  <si>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</si>
  <si>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</si>
  <si>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</si>
  <si>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</si>
  <si>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</si>
  <si>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</si>
  <si>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</si>
  <si>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</si>
  <si>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</si>
  <si>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</si>
  <si>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</si>
  <si>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</si>
  <si>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</si>
  <si>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</si>
  <si>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</si>
  <si>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</si>
  <si>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</si>
  <si>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</si>
  <si>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</si>
  <si>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</si>
  <si>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</si>
  <si>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</si>
  <si>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</si>
  <si>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</si>
  <si>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</si>
  <si>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42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</si>
</sst>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6;&#1072;&#1089;&#1082;&#1088;&#1099;&#1090;&#1080;&#1077;%20&#1080;&#1085;&#1092;&#1086;&#1088;&#1084;&#1072;&#1094;&#1080;&#1080;%20&#1079;&#1072;%202015%20&#1075;\62%20&#1079;&#1072;%202015%20&#1075;.%20&#1044;&#1083;&#1103;%20&#1053;&#1072;&#1090;&#1072;&#1096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3538.52</v>
          </cell>
          <cell r="G7">
            <v>339.91</v>
          </cell>
          <cell r="H7">
            <v>435.65</v>
          </cell>
          <cell r="I7">
            <v>1775.61</v>
          </cell>
        </row>
        <row r="9">
          <cell r="C9">
            <v>13358.77</v>
          </cell>
          <cell r="F9">
            <v>11996.24</v>
          </cell>
          <cell r="G9">
            <v>858.18</v>
          </cell>
          <cell r="H9">
            <v>831.82</v>
          </cell>
          <cell r="I9">
            <v>6084.27</v>
          </cell>
        </row>
        <row r="13">
          <cell r="C13">
            <v>818.67</v>
          </cell>
          <cell r="F13">
            <v>803.15</v>
          </cell>
          <cell r="G13">
            <v>113.54</v>
          </cell>
          <cell r="H13">
            <v>110.42</v>
          </cell>
          <cell r="I13">
            <v>449.36</v>
          </cell>
        </row>
        <row r="14">
          <cell r="C14">
            <v>124.2</v>
          </cell>
          <cell r="F14">
            <v>124.2</v>
          </cell>
          <cell r="G14">
            <v>9.65</v>
          </cell>
          <cell r="H14">
            <v>15.59</v>
          </cell>
          <cell r="I14">
            <v>82.25</v>
          </cell>
        </row>
        <row r="15">
          <cell r="C15">
            <v>324.7</v>
          </cell>
          <cell r="F15">
            <v>324.7</v>
          </cell>
          <cell r="G15">
            <v>11.03</v>
          </cell>
          <cell r="H15">
            <v>31.13</v>
          </cell>
          <cell r="I15">
            <v>146.54</v>
          </cell>
        </row>
        <row r="16">
          <cell r="C16">
            <v>199219.53</v>
          </cell>
          <cell r="F16">
            <v>199219.53</v>
          </cell>
          <cell r="G16">
            <v>14888.4</v>
          </cell>
          <cell r="H16">
            <v>18854.84</v>
          </cell>
          <cell r="I16">
            <v>89277.26</v>
          </cell>
        </row>
        <row r="19">
          <cell r="C19">
            <v>7901.53</v>
          </cell>
          <cell r="F19">
            <v>8613.41</v>
          </cell>
          <cell r="G19">
            <v>444.18</v>
          </cell>
          <cell r="H19">
            <v>698.18</v>
          </cell>
          <cell r="I19">
            <v>4386.7</v>
          </cell>
        </row>
        <row r="21">
          <cell r="F21">
            <v>9492.1</v>
          </cell>
          <cell r="G21">
            <v>924.58</v>
          </cell>
          <cell r="H21">
            <v>1246.16</v>
          </cell>
          <cell r="I21">
            <v>4901.48</v>
          </cell>
        </row>
        <row r="23">
          <cell r="F23">
            <v>12977.06</v>
          </cell>
          <cell r="G23">
            <v>1014.15</v>
          </cell>
          <cell r="H23">
            <v>1428.2</v>
          </cell>
          <cell r="I23">
            <v>5395.44</v>
          </cell>
        </row>
        <row r="25">
          <cell r="F25">
            <v>8199.9</v>
          </cell>
          <cell r="G25">
            <v>806.5</v>
          </cell>
          <cell r="H25">
            <v>1072.46</v>
          </cell>
          <cell r="I25">
            <v>4182.95</v>
          </cell>
        </row>
        <row r="27">
          <cell r="F27">
            <v>18137.52</v>
          </cell>
          <cell r="G27">
            <v>1849.5</v>
          </cell>
          <cell r="H27">
            <v>2508.52</v>
          </cell>
          <cell r="I27">
            <v>9853.17</v>
          </cell>
        </row>
        <row r="32">
          <cell r="C32">
            <v>2749.46</v>
          </cell>
          <cell r="F32">
            <v>2990.86</v>
          </cell>
          <cell r="G32">
            <v>164.8</v>
          </cell>
          <cell r="H32">
            <v>255.43</v>
          </cell>
          <cell r="I32">
            <v>1487.22</v>
          </cell>
        </row>
        <row r="35">
          <cell r="F35">
            <v>30762.43</v>
          </cell>
          <cell r="G35">
            <v>2133.02</v>
          </cell>
          <cell r="H35">
            <v>2458.97</v>
          </cell>
          <cell r="I35">
            <v>14767.13</v>
          </cell>
        </row>
        <row r="36">
          <cell r="C36">
            <v>6366.62</v>
          </cell>
          <cell r="F36">
            <v>6338.63</v>
          </cell>
          <cell r="G36">
            <v>256.14</v>
          </cell>
          <cell r="H36">
            <v>511.98</v>
          </cell>
          <cell r="I36">
            <v>5501.61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86">
          <cell r="G286">
            <v>-1.94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87">
          <cell r="E287">
            <v>5536.08</v>
          </cell>
          <cell r="F287">
            <v>5536.08</v>
          </cell>
        </row>
        <row r="289">
          <cell r="E289">
            <v>5784.61</v>
          </cell>
          <cell r="F289">
            <v>5784.61</v>
          </cell>
        </row>
        <row r="290">
          <cell r="E290">
            <v>65.82</v>
          </cell>
          <cell r="F290">
            <v>65.76</v>
          </cell>
        </row>
        <row r="292">
          <cell r="E292">
            <v>2349</v>
          </cell>
          <cell r="F292">
            <v>2349</v>
          </cell>
        </row>
        <row r="293">
          <cell r="E293">
            <v>2029.2</v>
          </cell>
          <cell r="F293">
            <v>2029.2</v>
          </cell>
        </row>
        <row r="296">
          <cell r="E296">
            <v>2410.56</v>
          </cell>
          <cell r="F296">
            <v>2412.56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6">
      <selection activeCell="G33" sqref="G3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178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42369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13187.94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6511.14+14003.99+5875.72+7018.33+2177.76+6885.26</f>
        <v>42472.200000000004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115512.60000000002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8" t="s">
        <v>26</v>
      </c>
      <c r="E13" s="99"/>
      <c r="F13" s="105"/>
      <c r="G13" s="65">
        <f>1639.98+'[1]Page1'!$F$25</f>
        <v>9839.88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8" t="s">
        <v>29</v>
      </c>
      <c r="E14" s="99"/>
      <c r="F14" s="105"/>
      <c r="G14" s="92">
        <f>1898.42+'[1]Page1'!$F$21+'[3]TDSheet'!$E$292</f>
        <v>13739.52</v>
      </c>
      <c r="H14" s="5"/>
    </row>
    <row r="15" spans="1:8" ht="26.25" customHeight="1" thickBot="1">
      <c r="A15" s="4"/>
      <c r="B15" s="6"/>
      <c r="C15" s="3" t="s">
        <v>16</v>
      </c>
      <c r="D15" s="98" t="s">
        <v>156</v>
      </c>
      <c r="E15" s="99"/>
      <c r="F15" s="105"/>
      <c r="G15" s="93">
        <f>166.87+1037.53+'[1]Page1'!$G$21+'[1]Page1'!$H$21+'[1]Page1'!$I$21+'[3]TDSheet'!$F$292</f>
        <v>10625.619999999999</v>
      </c>
      <c r="H15" s="5"/>
    </row>
    <row r="16" spans="1:8" ht="13.5" customHeight="1" thickBot="1">
      <c r="A16" s="4"/>
      <c r="B16" s="6"/>
      <c r="C16" s="3" t="s">
        <v>16</v>
      </c>
      <c r="D16" s="98" t="s">
        <v>157</v>
      </c>
      <c r="E16" s="99"/>
      <c r="F16" s="105"/>
      <c r="G16" s="94">
        <f>6885.26+G14-G15</f>
        <v>9999.16</v>
      </c>
      <c r="H16" s="49"/>
    </row>
    <row r="17" spans="1:8" ht="13.5" customHeight="1" thickBot="1">
      <c r="A17" s="4"/>
      <c r="B17" s="6"/>
      <c r="C17" s="3" t="s">
        <v>16</v>
      </c>
      <c r="D17" s="98" t="s">
        <v>158</v>
      </c>
      <c r="E17" s="99"/>
      <c r="F17" s="105"/>
      <c r="G17" s="65">
        <v>15215.79</v>
      </c>
      <c r="H17" s="5"/>
    </row>
    <row r="18" spans="1:8" ht="24.75" customHeight="1" thickBot="1">
      <c r="A18" s="4"/>
      <c r="B18" s="6"/>
      <c r="C18" s="3" t="s">
        <v>16</v>
      </c>
      <c r="D18" s="98" t="s">
        <v>18</v>
      </c>
      <c r="E18" s="99"/>
      <c r="F18" s="105"/>
      <c r="G18" s="14">
        <f>G10</f>
        <v>13187.94</v>
      </c>
      <c r="H18" s="5"/>
    </row>
    <row r="19" spans="1:8" ht="27" customHeight="1" thickBot="1">
      <c r="A19" s="4"/>
      <c r="B19" s="6"/>
      <c r="C19" s="3" t="s">
        <v>16</v>
      </c>
      <c r="D19" s="98" t="s">
        <v>55</v>
      </c>
      <c r="E19" s="99"/>
      <c r="F19" s="105"/>
      <c r="G19" s="73">
        <f>G18+G15-G17</f>
        <v>8597.769999999997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1800.38+'[1]Page1'!$F$35</f>
        <v>32562.81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2067.78+'[1]Page1'!$F$23</f>
        <v>15044.84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615+'[1]Page1'!$F$7</f>
        <v>4153.52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3859.24+'[1]Page1'!$F$27</f>
        <v>21996.760000000002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100985.73999999999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902.27+2108.05+978.75+1127.94+335.2+1037.53+'[1]Page1'!$I$7+'[1]Page1'!$I$21+'[1]Page1'!$I$23+'[1]Page1'!$I$25+'[1]Page1'!$I$27+'[1]Page1'!$I$35</f>
        <v>47365.52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8" t="s">
        <v>41</v>
      </c>
      <c r="E26" s="99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8" t="s">
        <v>44</v>
      </c>
      <c r="E27" s="99"/>
      <c r="F27" s="105"/>
      <c r="G27" s="82">
        <f>144.16+339.21+158.24+181.76+54.06+166.87+'[1]Page1'!$G$7+'[1]Page1'!$G$21+'[1]Page1'!$G$23+'[1]Page1'!$G$25+'[1]Page1'!$G$27+'[1]Page1'!$G$35</f>
        <v>8111.960000000001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8" t="s">
        <v>47</v>
      </c>
      <c r="E28" s="99"/>
      <c r="F28" s="105"/>
      <c r="G28" s="96">
        <f>G30</f>
        <v>18179.149999999998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8" t="s">
        <v>124</v>
      </c>
      <c r="E29" s="99"/>
      <c r="F29" s="105"/>
      <c r="G29" s="70">
        <f>'[1]Page1'!$H$7+'[1]Page1'!$H$21+'[1]Page1'!$H$23+'[1]Page1'!$H$25+'[1]Page1'!$H$27+'[1]Page1'!$H$35</f>
        <v>9149.96</v>
      </c>
      <c r="H29" s="83"/>
      <c r="I29" s="79"/>
    </row>
    <row r="30" spans="1:9" ht="13.5" customHeight="1" thickBot="1">
      <c r="A30" s="4"/>
      <c r="B30" s="13"/>
      <c r="C30" s="3"/>
      <c r="D30" s="98" t="s">
        <v>166</v>
      </c>
      <c r="E30" s="99"/>
      <c r="F30" s="99"/>
      <c r="G30" s="89">
        <f>G32-G33-(G31-G32)</f>
        <v>18179.149999999998</v>
      </c>
      <c r="H30" s="84"/>
      <c r="I30" s="79"/>
    </row>
    <row r="31" spans="1:9" ht="13.5" customHeight="1" thickBot="1">
      <c r="A31" s="4"/>
      <c r="B31" s="13"/>
      <c r="C31" s="3"/>
      <c r="D31" s="98" t="s">
        <v>174</v>
      </c>
      <c r="E31" s="99"/>
      <c r="F31" s="99"/>
      <c r="G31" s="85">
        <f>'[3]TDSheet'!$E$287+'[3]TDSheet'!$E$289+'[3]TDSheet'!$E$290+'[3]TDSheet'!$E$292+'[3]TDSheet'!$E$293+'[3]TDSheet'!$E$296</f>
        <v>18175.27</v>
      </c>
      <c r="H31" s="84"/>
      <c r="I31" s="79"/>
    </row>
    <row r="32" spans="1:10" ht="13.5" customHeight="1" thickBot="1">
      <c r="A32" s="4"/>
      <c r="B32" s="13"/>
      <c r="C32" s="3"/>
      <c r="D32" s="98" t="s">
        <v>175</v>
      </c>
      <c r="E32" s="99"/>
      <c r="F32" s="99"/>
      <c r="G32" s="85">
        <f>'[3]TDSheet'!$F$287+'[3]TDSheet'!$F$289+'[3]TDSheet'!$F$290+'[3]TDSheet'!$F$292+'[3]TDSheet'!$F$293+'[3]TDSheet'!$F$296</f>
        <v>18177.21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98" t="s">
        <v>177</v>
      </c>
      <c r="E33" s="99"/>
      <c r="F33" s="9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98" t="s">
        <v>176</v>
      </c>
      <c r="E34" s="99"/>
      <c r="F34" s="99"/>
      <c r="G34" s="86">
        <f>'[2]TDSheet'!$G$286</f>
        <v>-1.94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98" t="s">
        <v>51</v>
      </c>
      <c r="E35" s="99"/>
      <c r="F35" s="105"/>
      <c r="G35" s="66">
        <f>G24+G10</f>
        <v>114173.68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98" t="s">
        <v>53</v>
      </c>
      <c r="E36" s="99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98" t="s">
        <v>55</v>
      </c>
      <c r="E37" s="99"/>
      <c r="F37" s="105"/>
      <c r="G37" s="73">
        <f>G19</f>
        <v>8597.769999999997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98" t="s">
        <v>57</v>
      </c>
      <c r="E38" s="99"/>
      <c r="F38" s="105"/>
      <c r="G38" s="88">
        <f>G11+G12-G24</f>
        <v>56999.06000000003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15215.79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1.84</v>
      </c>
      <c r="F42" s="80" t="s">
        <v>136</v>
      </c>
      <c r="G42" s="60">
        <v>3810334293</v>
      </c>
      <c r="H42" s="61">
        <f>G13</f>
        <v>9839.88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32562.81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15044.84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4153.52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21996.760000000002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98813.6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0" t="s">
        <v>141</v>
      </c>
      <c r="E49" s="101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0" t="s">
        <v>69</v>
      </c>
      <c r="E50" s="101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0" t="s">
        <v>71</v>
      </c>
      <c r="E51" s="101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0" t="s">
        <v>73</v>
      </c>
      <c r="E52" s="101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0" t="s">
        <v>15</v>
      </c>
      <c r="E54" s="101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0" t="s">
        <v>18</v>
      </c>
      <c r="E55" s="101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0" t="s">
        <v>20</v>
      </c>
      <c r="E56" s="101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0" t="s">
        <v>53</v>
      </c>
      <c r="E57" s="101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0" t="s">
        <v>55</v>
      </c>
      <c r="E58" s="101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100344.46000000002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158.82643852573574</v>
      </c>
      <c r="E63" s="76">
        <f>E64/117.48</f>
        <v>133.95156622403812</v>
      </c>
      <c r="F63" s="76">
        <f>F64/12</f>
        <v>612.6141666666666</v>
      </c>
      <c r="G63" s="77">
        <f>G64/18.26</f>
        <v>730.4036144578313</v>
      </c>
      <c r="H63" s="78">
        <f>H64/0.88</f>
        <v>439.40909090909093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39429.9+'[1]Page1'!$F$16</f>
        <v>238649.43</v>
      </c>
      <c r="E64" s="65">
        <f>2937.24+'[1]Page1'!$F$9+'[1]Page1'!$F$13</f>
        <v>15736.63</v>
      </c>
      <c r="F64" s="65">
        <f>888.54+'[1]Page1'!$F$14+'[1]Page1'!$F$36</f>
        <v>7351.37</v>
      </c>
      <c r="G64" s="72">
        <f>1294.14+438.76+'[1]Page1'!$F$19+'[1]Page1'!$F$32</f>
        <v>13337.17</v>
      </c>
      <c r="H64" s="68">
        <f>61.98+'[1]Page1'!$F$15</f>
        <v>386.68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3465.88+23332.16+'[1]Page1'!$G$16+'[1]Page1'!$H$16+'[1]Page1'!$I$16</f>
        <v>149818.53999999998</v>
      </c>
      <c r="E65" s="65">
        <f>287.71+1235.19+'[1]Page1'!$G$9+'[1]Page1'!$H$9+'[1]Page1'!$I$9+'[1]Page1'!$G$13+'[1]Page1'!$H$13+'[1]Page1'!$I$13</f>
        <v>9970.490000000002</v>
      </c>
      <c r="F65" s="65">
        <f>77.48+365.17+'[1]Page1'!$G$14+'[1]Page1'!$H$14+'[1]Page1'!$I$14+'[1]Page1'!$G$36+'[1]Page1'!$H$36+'[1]Page1'!$I$36</f>
        <v>6819.87</v>
      </c>
      <c r="G65" s="69">
        <f>121.6+527.41+41.25+173.24+'[1]Page1'!$G$19+'[1]Page1'!$H$19+'[1]Page1'!$I$19+'[1]Page1'!$G$32+'[1]Page1'!$H$32+'[1]Page1'!$I$32</f>
        <v>8300.01</v>
      </c>
      <c r="H65" s="69">
        <f>18.88+0.33+'[1]Page1'!$G$15+'[1]Page1'!$H$15+'[1]Page1'!$I$15</f>
        <v>207.90999999999997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88830.89000000001</v>
      </c>
      <c r="E66" s="76">
        <f>E64-E65</f>
        <v>5766.139999999998</v>
      </c>
      <c r="F66" s="76">
        <f>F64-F65</f>
        <v>531.5</v>
      </c>
      <c r="G66" s="78">
        <f>G64-G65</f>
        <v>5037.16</v>
      </c>
      <c r="H66" s="78">
        <f>H64-H65</f>
        <v>178.77000000000004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39429.9+'[1]Page1'!$C$16</f>
        <v>238649.43</v>
      </c>
      <c r="E67" s="70">
        <f>2676.22+'[1]Page1'!$C$9+'[1]Page1'!$C$13</f>
        <v>16853.66</v>
      </c>
      <c r="F67" s="71">
        <f>863.96+'[1]Page1'!$C$14+'[1]Page1'!$C$36</f>
        <v>7354.78</v>
      </c>
      <c r="G67" s="71">
        <f>1294.14+438.76+'[1]Page1'!$C$19+'[1]Page1'!$C$32</f>
        <v>12383.89</v>
      </c>
      <c r="H67" s="71">
        <f>'[1]Page1'!$C$15</f>
        <v>324.7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1117.0300000000007</v>
      </c>
      <c r="F68" s="44">
        <f>F67-F64</f>
        <v>3.4099999999998545</v>
      </c>
      <c r="G68" s="44">
        <f>G67-G64</f>
        <v>-953.2800000000007</v>
      </c>
      <c r="H68" s="44">
        <f>H67-H64</f>
        <v>-61.98000000000002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98"/>
      <c r="F73" s="99"/>
      <c r="G73" s="105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98"/>
      <c r="F74" s="99"/>
      <c r="G74" s="10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98"/>
      <c r="F75" s="99"/>
      <c r="G75" s="10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105.17999999999984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98"/>
      <c r="F78" s="99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/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3" t="s">
        <v>167</v>
      </c>
      <c r="F80" s="104"/>
      <c r="G80" s="104"/>
      <c r="H80" s="97"/>
    </row>
    <row r="81" ht="12.75">
      <c r="A81" s="1"/>
    </row>
    <row r="82" ht="12.75">
      <c r="A82" s="1"/>
    </row>
    <row r="83" spans="1:8" ht="38.25" customHeight="1">
      <c r="A83" s="102" t="s">
        <v>172</v>
      </c>
      <c r="B83" s="102"/>
      <c r="C83" s="102"/>
      <c r="D83" s="102"/>
      <c r="E83" s="102"/>
      <c r="F83" s="102"/>
      <c r="G83" s="102"/>
      <c r="H83" s="102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2016-03-24T06:45:05Z</dcterms:modified>
  <cp:category/>
  <cp:version/>
  <cp:contentType/>
  <cp:contentStatus/>
</cp:coreProperties>
</file>