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2.8.корпус 1" sheetId="3" r:id="rId3"/>
    <sheet name="2.8. корпус 2" sheetId="4" r:id="rId4"/>
  </sheets>
  <definedNames>
    <definedName name="Par1769" localSheetId="2">'2.8.корпус 1'!$A$7</definedName>
    <definedName name="Par1889" localSheetId="2">'2.8.корпус 1'!$A$39</definedName>
    <definedName name="Par1890" localSheetId="2">'2.8.корпус 1'!$A$40</definedName>
    <definedName name="Par1904" localSheetId="2">'2.8.корпус 1'!#REF!</definedName>
    <definedName name="Par1933" localSheetId="2">'2.8.корпус 1'!$A$48</definedName>
    <definedName name="Par1962" localSheetId="2">'2.8.корпус 1'!$A$53</definedName>
    <definedName name="Par2005" localSheetId="2">'2.8.корпус 1'!#REF!</definedName>
    <definedName name="Par2076" localSheetId="2">'2.8.корпус 1'!$A$72</definedName>
    <definedName name="Par2105" localSheetId="2">'2.8.корпус 1'!$A$77</definedName>
    <definedName name="Par2129" localSheetId="2">'2.8.корпус 1'!$A$83</definedName>
    <definedName name="_xlnm.Print_Area" localSheetId="2">'2.8.корпус 1'!$A$1:$H$97</definedName>
  </definedNames>
  <calcPr fullCalcOnLoad="1"/>
</workbook>
</file>

<file path=xl/sharedStrings.xml><?xml version="1.0" encoding="utf-8"?>
<sst xmlns="http://schemas.openxmlformats.org/spreadsheetml/2006/main" count="584" uniqueCount="189">
  <si>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</si>
  <si>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</si>
  <si>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</si>
  <si>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</si>
  <si>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</si>
  <si>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</si>
  <si>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</si>
  <si>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</si>
  <si>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</si>
  <si>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</si>
  <si>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</si>
  <si>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</si>
  <si>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</si>
  <si>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</si>
  <si>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</si>
  <si>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</si>
  <si>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</si>
  <si>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</si>
  <si>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</si>
  <si>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</si>
  <si>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</si>
  <si>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</si>
  <si>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</si>
  <si>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</si>
  <si>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</si>
  <si>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</si>
  <si>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</si>
  <si>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</si>
  <si>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</si>
  <si>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</si>
  <si>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</si>
  <si>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</si>
  <si>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</si>
  <si>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</si>
  <si>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</si>
  <si>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</si>
  <si>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</si>
  <si>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</si>
  <si>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</si>
  <si>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</si>
  <si>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</si>
  <si>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</si>
  <si>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</si>
  <si>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</si>
  <si>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</si>
  <si>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</si>
  <si>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</si>
  <si>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</si>
  <si>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</si>
  <si>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</si>
  <si>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</si>
  <si>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</si>
  <si>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</si>
  <si>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</si>
  <si>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</si>
  <si>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</si>
  <si>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</si>
  <si>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</si>
  <si>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</si>
  <si>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</si>
  <si>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</si>
  <si>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</si>
  <si>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</si>
  <si>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</si>
  <si>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</si>
  <si>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</si>
  <si>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</si>
  <si>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</si>
  <si>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</si>
  <si>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</si>
  <si>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</si>
  <si>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</si>
  <si>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</si>
  <si>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</si>
  <si>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</si>
  <si>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</si>
  <si>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</si>
  <si>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</si>
  <si>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</si>
  <si>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</si>
  <si>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</si>
  <si>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</si>
  <si>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</si>
  <si>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</si>
  <si>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</si>
  <si>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</si>
  <si>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</si>
  <si>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</si>
  <si>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</si>
  <si>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</si>
  <si>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</si>
  <si>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</si>
  <si>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</si>
  <si>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</si>
  <si>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</si>
  <si>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</si>
  <si>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</si>
  <si>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</si>
  <si>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</si>
  <si>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</si>
  <si>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</si>
  <si>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</si>
  <si>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</si>
  <si>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</si>
  <si>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</si>
  <si>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</si>
  <si>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</si>
  <si>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</si>
  <si>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</si>
  <si>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</si>
  <si>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</si>
  <si>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</si>
  <si>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</si>
  <si>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</si>
  <si>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</si>
  <si>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</si>
  <si>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</si>
  <si>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</si>
  <si>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</si>
  <si>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</si>
  <si>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</si>
  <si>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</si>
  <si>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</si>
  <si>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</si>
  <si>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</si>
  <si>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</si>
  <si>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</si>
  <si>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</si>
  <si>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</si>
  <si>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</si>
  <si>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</si>
  <si>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</si>
  <si>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</si>
  <si>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</si>
  <si>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</si>
  <si>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</si>
  <si>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</si>
  <si>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</si>
  <si>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</si>
  <si>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</si>
  <si>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</si>
  <si>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</si>
  <si>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</si>
  <si>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</si>
  <si>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</si>
  <si>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</si>
  <si>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</si>
  <si>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</si>
  <si>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</si>
  <si>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</si>
  <si>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</si>
  <si>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</si>
  <si>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</si>
  <si>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</si>
  <si>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</si>
  <si>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</si>
  <si>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</si>
  <si>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</si>
  <si>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</si>
  <si>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</si>
  <si>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</si>
  <si>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</si>
  <si>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</si>
  <si>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</si>
  <si>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</si>
  <si>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</si>
  <si>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</si>
  <si>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</si>
  <si>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</si>
  <si>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</si>
  <si>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</si>
  <si>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</si>
  <si>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</si>
  <si>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</si>
  <si>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</si>
  <si>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</si>
  <si>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</si>
  <si>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</si>
  <si>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</si>
  <si>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</si>
  <si>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</si>
  <si>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</si>
  <si>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64, корпус 1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</si>
  <si>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</si>
  <si>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</si>
  <si>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</si>
  <si>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64, корпус 2 за 2017  год</t>
  </si>
  <si>
    <t>с 1 по 33</t>
  </si>
  <si>
    <t>кв.5,13,16,21,25,26,32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</si>
</sst>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0" fillId="0" borderId="33" xfId="0" applyBorder="1" applyAlignment="1">
      <alignment horizontal="center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view="pageBreakPreview" zoomScaleSheetLayoutView="100" zoomScalePageLayoutView="0" workbookViewId="0" topLeftCell="A80">
      <selection activeCell="E96" sqref="E96"/>
    </sheetView>
  </sheetViews>
  <sheetFormatPr defaultColWidth="9.140625" defaultRowHeight="12.75"/>
  <cols>
    <col min="1" max="1" width="5.28125" style="0" customWidth="1"/>
    <col min="2" max="2" width="26.5742187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182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8"/>
      <c r="E3" s="135"/>
      <c r="F3" s="16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35">
        <v>43100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9" t="s">
        <v>0</v>
      </c>
      <c r="B8" s="38" t="s">
        <v>1</v>
      </c>
      <c r="C8" s="40" t="s">
        <v>2</v>
      </c>
      <c r="D8" s="170" t="s">
        <v>3</v>
      </c>
      <c r="E8" s="171"/>
      <c r="F8" s="172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62">
        <f>-31184.92/2</f>
        <v>-15592.46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86">
        <v>18703.24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7" t="s">
        <v>23</v>
      </c>
      <c r="E12" s="138"/>
      <c r="F12" s="139"/>
      <c r="G12" s="87">
        <f>G13+G14+G20+G21+G22+G23</f>
        <v>138633.28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3"/>
      <c r="G13" s="64">
        <v>15186.4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3"/>
      <c r="G14" s="88">
        <v>16013.52</v>
      </c>
      <c r="H14" s="5"/>
    </row>
    <row r="15" spans="1:8" ht="26.25" customHeight="1" thickBot="1">
      <c r="A15" s="4"/>
      <c r="B15" s="6"/>
      <c r="C15" s="3" t="s">
        <v>16</v>
      </c>
      <c r="D15" s="131" t="s">
        <v>155</v>
      </c>
      <c r="E15" s="132"/>
      <c r="F15" s="133"/>
      <c r="G15" s="89">
        <f>13898.68</f>
        <v>13898.68</v>
      </c>
      <c r="H15" s="5"/>
    </row>
    <row r="16" spans="1:8" ht="13.5" customHeight="1" thickBot="1">
      <c r="A16" s="4"/>
      <c r="B16" s="6"/>
      <c r="C16" s="3" t="s">
        <v>16</v>
      </c>
      <c r="D16" s="131" t="s">
        <v>156</v>
      </c>
      <c r="E16" s="132"/>
      <c r="F16" s="133"/>
      <c r="G16" s="90">
        <v>4471.74</v>
      </c>
      <c r="H16" s="48"/>
    </row>
    <row r="17" spans="1:8" ht="13.5" customHeight="1" thickBot="1">
      <c r="A17" s="4"/>
      <c r="B17" s="6"/>
      <c r="C17" s="3" t="s">
        <v>16</v>
      </c>
      <c r="D17" s="131" t="s">
        <v>157</v>
      </c>
      <c r="E17" s="132"/>
      <c r="F17" s="133"/>
      <c r="G17" s="64">
        <f>1768+1770</f>
        <v>3538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3"/>
      <c r="G18" s="14">
        <f>G10</f>
        <v>-15592.46</v>
      </c>
      <c r="H18" s="5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3"/>
      <c r="G19" s="72">
        <f>G18+G15-G17</f>
        <v>-5231.779999999999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0" t="s">
        <v>32</v>
      </c>
      <c r="E20" s="141"/>
      <c r="F20" s="142"/>
      <c r="G20" s="64">
        <v>28944.72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4" t="s">
        <v>150</v>
      </c>
      <c r="E21" s="135"/>
      <c r="F21" s="136"/>
      <c r="G21" s="63">
        <v>24433.92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4" t="s">
        <v>151</v>
      </c>
      <c r="E22" s="135"/>
      <c r="F22" s="136"/>
      <c r="G22" s="63">
        <v>6164.76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49" t="s">
        <v>152</v>
      </c>
      <c r="E23" s="150"/>
      <c r="F23" s="151"/>
      <c r="G23" s="63">
        <v>47889.96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4" t="s">
        <v>35</v>
      </c>
      <c r="E24" s="135"/>
      <c r="F24" s="136"/>
      <c r="G24" s="84">
        <f>G25+G26+G27+G28+G29+G30</f>
        <v>120378.84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7" t="s">
        <v>38</v>
      </c>
      <c r="E25" s="138"/>
      <c r="F25" s="139"/>
      <c r="G25" s="80">
        <v>120378.84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1" t="s">
        <v>41</v>
      </c>
      <c r="E26" s="132"/>
      <c r="F26" s="133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1" t="s">
        <v>44</v>
      </c>
      <c r="E27" s="132"/>
      <c r="F27" s="133"/>
      <c r="G27" s="80"/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1" t="s">
        <v>47</v>
      </c>
      <c r="E28" s="132"/>
      <c r="F28" s="133"/>
      <c r="G28" s="92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1"/>
      <c r="E29" s="132"/>
      <c r="F29" s="133"/>
      <c r="G29" s="94"/>
      <c r="H29" s="81"/>
      <c r="I29" s="77"/>
    </row>
    <row r="30" spans="1:9" ht="13.5" customHeight="1" thickBot="1">
      <c r="A30" s="4"/>
      <c r="B30" s="13"/>
      <c r="C30" s="3"/>
      <c r="D30" s="131" t="s">
        <v>172</v>
      </c>
      <c r="E30" s="132"/>
      <c r="F30" s="143"/>
      <c r="G30" s="95">
        <v>0</v>
      </c>
      <c r="H30" s="82"/>
      <c r="I30" s="77"/>
    </row>
    <row r="31" spans="1:9" ht="13.5" customHeight="1" thickBot="1">
      <c r="A31" s="4"/>
      <c r="B31" s="13"/>
      <c r="C31" s="3"/>
      <c r="D31" s="131" t="s">
        <v>173</v>
      </c>
      <c r="E31" s="132"/>
      <c r="F31" s="132"/>
      <c r="G31" s="95">
        <v>0</v>
      </c>
      <c r="H31" s="82"/>
      <c r="I31" s="77"/>
    </row>
    <row r="32" spans="1:10" ht="13.5" customHeight="1" thickBot="1">
      <c r="A32" s="4"/>
      <c r="B32" s="13"/>
      <c r="C32" s="3"/>
      <c r="D32" s="131" t="s">
        <v>183</v>
      </c>
      <c r="E32" s="132"/>
      <c r="F32" s="132"/>
      <c r="G32" s="95">
        <v>0</v>
      </c>
      <c r="H32" s="82"/>
      <c r="I32" s="91"/>
      <c r="J32" t="s">
        <v>171</v>
      </c>
    </row>
    <row r="33" spans="1:9" ht="13.5" customHeight="1" thickBot="1">
      <c r="A33" s="4"/>
      <c r="B33" s="13"/>
      <c r="C33" s="3"/>
      <c r="D33" s="131" t="s">
        <v>175</v>
      </c>
      <c r="E33" s="132"/>
      <c r="F33" s="132"/>
      <c r="G33" s="83">
        <v>0</v>
      </c>
      <c r="H33" s="82"/>
      <c r="I33" s="77"/>
    </row>
    <row r="34" spans="1:9" ht="13.5" customHeight="1" thickBot="1">
      <c r="A34" s="4"/>
      <c r="B34" s="13"/>
      <c r="C34" s="3"/>
      <c r="D34" s="131" t="s">
        <v>174</v>
      </c>
      <c r="E34" s="132"/>
      <c r="F34" s="132"/>
      <c r="G34" s="96">
        <f>G33+G30-G31</f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31" t="s">
        <v>51</v>
      </c>
      <c r="E35" s="132"/>
      <c r="F35" s="133"/>
      <c r="G35" s="65">
        <f>G24+G10</f>
        <v>104786.38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1" t="s">
        <v>53</v>
      </c>
      <c r="E36" s="132"/>
      <c r="F36" s="133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1" t="s">
        <v>55</v>
      </c>
      <c r="E37" s="132"/>
      <c r="F37" s="133"/>
      <c r="G37" s="72">
        <f>G19</f>
        <v>-5231.779999999999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31" t="s">
        <v>57</v>
      </c>
      <c r="E38" s="132"/>
      <c r="F38" s="133"/>
      <c r="G38" s="85">
        <f>G11+G12-G24</f>
        <v>36957.67999999999</v>
      </c>
      <c r="H38" s="48"/>
    </row>
    <row r="39" spans="1:8" ht="38.25" customHeight="1" thickBot="1">
      <c r="A39" s="155" t="s">
        <v>58</v>
      </c>
      <c r="B39" s="156"/>
      <c r="C39" s="156"/>
      <c r="D39" s="156"/>
      <c r="E39" s="156"/>
      <c r="F39" s="175"/>
      <c r="G39" s="156"/>
      <c r="H39" s="177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3538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2.02</v>
      </c>
      <c r="F42" s="78" t="s">
        <v>135</v>
      </c>
      <c r="G42" s="59">
        <v>3810334293</v>
      </c>
      <c r="H42" s="60">
        <f>G13</f>
        <v>15186.4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9" t="s">
        <v>136</v>
      </c>
      <c r="G43" s="59">
        <v>3848000155</v>
      </c>
      <c r="H43" s="60">
        <f>G20</f>
        <v>28944.72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24433.92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6164.76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47889.96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73"/>
      <c r="G47" s="133"/>
      <c r="H47" s="60">
        <f>SUM(H41:H46)</f>
        <v>126157.76000000001</v>
      </c>
    </row>
    <row r="48" spans="1:8" ht="19.5" customHeight="1" thickBot="1">
      <c r="A48" s="155" t="s">
        <v>64</v>
      </c>
      <c r="B48" s="156"/>
      <c r="C48" s="156"/>
      <c r="D48" s="156"/>
      <c r="E48" s="156"/>
      <c r="F48" s="156"/>
      <c r="G48" s="156"/>
      <c r="H48" s="157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3" t="s">
        <v>140</v>
      </c>
      <c r="E49" s="114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3" t="s">
        <v>69</v>
      </c>
      <c r="E50" s="114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3" t="s">
        <v>71</v>
      </c>
      <c r="E51" s="114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3" t="s">
        <v>73</v>
      </c>
      <c r="E52" s="114"/>
      <c r="F52" s="55">
        <v>0</v>
      </c>
      <c r="G52" s="50"/>
      <c r="H52" s="48"/>
    </row>
    <row r="53" spans="1:8" ht="18.75" customHeight="1" thickBot="1">
      <c r="A53" s="178" t="s">
        <v>74</v>
      </c>
      <c r="B53" s="179"/>
      <c r="C53" s="179"/>
      <c r="D53" s="179"/>
      <c r="E53" s="179"/>
      <c r="F53" s="179"/>
      <c r="G53" s="179"/>
      <c r="H53" s="18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3" t="s">
        <v>15</v>
      </c>
      <c r="E54" s="114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3" t="s">
        <v>18</v>
      </c>
      <c r="E55" s="114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3" t="s">
        <v>20</v>
      </c>
      <c r="E56" s="114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3" t="s">
        <v>53</v>
      </c>
      <c r="E57" s="114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3" t="s">
        <v>55</v>
      </c>
      <c r="E58" s="114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7" t="s">
        <v>57</v>
      </c>
      <c r="E59" s="148"/>
      <c r="F59" s="56">
        <f>D66+E66+F66+G66+H66</f>
        <v>18567.160000000007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7">
        <f>D64/1638.64</f>
        <v>202.02480105453301</v>
      </c>
      <c r="E63" s="97">
        <f>E64/140.38</f>
        <v>267.39065393930764</v>
      </c>
      <c r="F63" s="97">
        <f>F64/14.34</f>
        <v>624.4483960948396</v>
      </c>
      <c r="G63" s="98">
        <f>G64/22.34</f>
        <v>752.5165622202328</v>
      </c>
      <c r="H63" s="99">
        <f>H64/0.99</f>
        <v>2951.5959595959594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331045.92</v>
      </c>
      <c r="E64" s="64">
        <v>37536.3</v>
      </c>
      <c r="F64" s="64">
        <v>8954.59</v>
      </c>
      <c r="G64" s="71">
        <v>16811.22</v>
      </c>
      <c r="H64" s="67">
        <v>2922.08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326782.73</v>
      </c>
      <c r="E65" s="64">
        <v>30608.62</v>
      </c>
      <c r="F65" s="64">
        <v>7183.63</v>
      </c>
      <c r="G65" s="68">
        <v>12980.54</v>
      </c>
      <c r="H65" s="68">
        <v>1147.43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4263.190000000002</v>
      </c>
      <c r="E66" s="75">
        <f>E64-E65</f>
        <v>6927.680000000004</v>
      </c>
      <c r="F66" s="75">
        <f>F64-F65</f>
        <v>1770.96</v>
      </c>
      <c r="G66" s="76">
        <f>G64-G65</f>
        <v>3830.6800000000003</v>
      </c>
      <c r="H66" s="76">
        <f>H64-H65</f>
        <v>1774.6499999999999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331045.92</v>
      </c>
      <c r="E67" s="69">
        <v>35841.29</v>
      </c>
      <c r="F67" s="70">
        <v>8362.36</v>
      </c>
      <c r="G67" s="70">
        <v>17502.45</v>
      </c>
      <c r="H67" s="70">
        <v>1240.35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-1695.010000000002</v>
      </c>
      <c r="F68" s="43">
        <f>F67-F64</f>
        <v>-592.2299999999996</v>
      </c>
      <c r="G68" s="43">
        <f>G67-G64</f>
        <v>691.2299999999996</v>
      </c>
      <c r="H68" s="43">
        <f>H67-H64</f>
        <v>-1681.73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2" t="s">
        <v>144</v>
      </c>
      <c r="E69" s="153"/>
      <c r="F69" s="153"/>
      <c r="G69" s="153"/>
      <c r="H69" s="15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2" t="s">
        <v>144</v>
      </c>
      <c r="E70" s="123"/>
      <c r="F70" s="123"/>
      <c r="G70" s="123"/>
      <c r="H70" s="12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5" t="s">
        <v>101</v>
      </c>
      <c r="B72" s="156"/>
      <c r="C72" s="156"/>
      <c r="D72" s="156"/>
      <c r="E72" s="156"/>
      <c r="F72" s="156"/>
      <c r="G72" s="156"/>
      <c r="H72" s="157"/>
    </row>
    <row r="73" spans="1:8" ht="45" customHeight="1" thickBot="1">
      <c r="A73" s="104" t="s">
        <v>102</v>
      </c>
      <c r="B73" s="104" t="s">
        <v>66</v>
      </c>
      <c r="C73" s="105" t="s">
        <v>67</v>
      </c>
      <c r="D73" s="104" t="s">
        <v>66</v>
      </c>
      <c r="E73" s="119"/>
      <c r="F73" s="120"/>
      <c r="G73" s="121"/>
      <c r="H73" s="106">
        <v>0</v>
      </c>
    </row>
    <row r="74" spans="1:8" ht="45" customHeight="1" thickBot="1">
      <c r="A74" s="104" t="s">
        <v>103</v>
      </c>
      <c r="B74" s="104" t="s">
        <v>69</v>
      </c>
      <c r="C74" s="105" t="s">
        <v>67</v>
      </c>
      <c r="D74" s="104" t="s">
        <v>69</v>
      </c>
      <c r="E74" s="119"/>
      <c r="F74" s="120"/>
      <c r="G74" s="121"/>
      <c r="H74" s="106">
        <v>0</v>
      </c>
    </row>
    <row r="75" spans="1:8" ht="66.75" customHeight="1" thickBot="1">
      <c r="A75" s="104" t="s">
        <v>104</v>
      </c>
      <c r="B75" s="104" t="s">
        <v>71</v>
      </c>
      <c r="C75" s="105" t="s">
        <v>105</v>
      </c>
      <c r="D75" s="104" t="s">
        <v>71</v>
      </c>
      <c r="E75" s="119"/>
      <c r="F75" s="120"/>
      <c r="G75" s="121"/>
      <c r="H75" s="10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2"/>
      <c r="F76" s="123"/>
      <c r="G76" s="124"/>
      <c r="H76" s="25">
        <f>D68+E68+F68+G68+H68</f>
        <v>-3277.740000000002</v>
      </c>
    </row>
    <row r="77" spans="1:8" ht="25.5" customHeight="1" thickBot="1">
      <c r="A77" s="155" t="s">
        <v>107</v>
      </c>
      <c r="B77" s="156"/>
      <c r="C77" s="156"/>
      <c r="D77" s="156"/>
      <c r="E77" s="156"/>
      <c r="F77" s="156"/>
      <c r="G77" s="156"/>
      <c r="H77" s="157"/>
    </row>
    <row r="78" spans="1:8" ht="54.75" customHeight="1" thickBot="1">
      <c r="A78" s="107" t="s">
        <v>108</v>
      </c>
      <c r="B78" s="107" t="s">
        <v>109</v>
      </c>
      <c r="C78" s="108" t="s">
        <v>67</v>
      </c>
      <c r="D78" s="107" t="s">
        <v>109</v>
      </c>
      <c r="E78" s="125"/>
      <c r="F78" s="126"/>
      <c r="G78" s="127"/>
      <c r="H78" s="109"/>
    </row>
    <row r="79" spans="1:8" ht="26.25" thickBot="1">
      <c r="A79" s="107" t="s">
        <v>110</v>
      </c>
      <c r="B79" s="107" t="s">
        <v>111</v>
      </c>
      <c r="C79" s="108" t="s">
        <v>67</v>
      </c>
      <c r="D79" s="107" t="s">
        <v>111</v>
      </c>
      <c r="E79" s="128"/>
      <c r="F79" s="129"/>
      <c r="G79" s="130"/>
      <c r="H79" s="110"/>
    </row>
    <row r="80" spans="1:8" ht="59.25" customHeight="1" thickBot="1">
      <c r="A80" s="107" t="s">
        <v>112</v>
      </c>
      <c r="B80" s="107" t="s">
        <v>113</v>
      </c>
      <c r="C80" s="108" t="s">
        <v>16</v>
      </c>
      <c r="D80" s="111" t="s">
        <v>113</v>
      </c>
      <c r="E80" s="116" t="s">
        <v>165</v>
      </c>
      <c r="F80" s="117"/>
      <c r="G80" s="117"/>
      <c r="H80" s="118"/>
    </row>
    <row r="81" ht="12.75">
      <c r="A81" s="1"/>
    </row>
    <row r="82" ht="12.75">
      <c r="A82" s="1"/>
    </row>
    <row r="83" spans="1:8" ht="38.25" customHeight="1">
      <c r="A83" s="115" t="s">
        <v>170</v>
      </c>
      <c r="B83" s="115"/>
      <c r="C83" s="115"/>
      <c r="D83" s="115"/>
      <c r="E83" s="115"/>
      <c r="F83" s="115"/>
      <c r="G83" s="115"/>
      <c r="H83" s="11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3" spans="2:6" ht="12.75">
      <c r="B93" s="112" t="s">
        <v>176</v>
      </c>
      <c r="C93" s="112"/>
      <c r="D93" s="112"/>
      <c r="E93" s="112"/>
      <c r="F93" s="112"/>
    </row>
    <row r="94" spans="2:6" ht="72">
      <c r="B94" s="93" t="s">
        <v>177</v>
      </c>
      <c r="C94" s="100" t="s">
        <v>184</v>
      </c>
      <c r="D94" s="93" t="s">
        <v>178</v>
      </c>
      <c r="E94" s="93" t="s">
        <v>179</v>
      </c>
      <c r="F94" s="102" t="s">
        <v>185</v>
      </c>
    </row>
    <row r="95" spans="2:6" ht="12.75">
      <c r="B95" s="93" t="s">
        <v>180</v>
      </c>
      <c r="C95" s="101">
        <f>907.8/2</f>
        <v>453.9</v>
      </c>
      <c r="D95" s="101">
        <v>2096.16</v>
      </c>
      <c r="E95" s="101">
        <v>1670.44</v>
      </c>
      <c r="F95" s="103">
        <f>C95+E95</f>
        <v>2124.34</v>
      </c>
    </row>
    <row r="96" spans="2:6" ht="12.75">
      <c r="B96" s="93" t="s">
        <v>181</v>
      </c>
      <c r="C96" s="101">
        <f>913.55/2</f>
        <v>456.775</v>
      </c>
      <c r="D96" s="101">
        <v>2142.5</v>
      </c>
      <c r="E96" s="101">
        <v>1805.65</v>
      </c>
      <c r="F96" s="103">
        <f>C96+E96</f>
        <v>2262.425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F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72">
      <selection activeCell="H78" sqref="H78"/>
    </sheetView>
  </sheetViews>
  <sheetFormatPr defaultColWidth="9.140625" defaultRowHeight="12.75"/>
  <cols>
    <col min="1" max="1" width="5.28125" style="0" customWidth="1"/>
    <col min="2" max="2" width="26.5742187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186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8"/>
      <c r="E3" s="135"/>
      <c r="F3" s="16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35">
        <v>43100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9" t="s">
        <v>0</v>
      </c>
      <c r="B8" s="38" t="s">
        <v>1</v>
      </c>
      <c r="C8" s="40" t="s">
        <v>2</v>
      </c>
      <c r="D8" s="170" t="s">
        <v>3</v>
      </c>
      <c r="E8" s="171"/>
      <c r="F8" s="172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62">
        <f>-31184.92/2</f>
        <v>-15592.46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86">
        <v>89154.22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7" t="s">
        <v>23</v>
      </c>
      <c r="E12" s="138"/>
      <c r="F12" s="139"/>
      <c r="G12" s="87">
        <f>G13+G14+G20+G21+G22+G23+G31</f>
        <v>273300.17000000004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3"/>
      <c r="G13" s="64">
        <v>29938.43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3"/>
      <c r="G14" s="88">
        <v>31568.48</v>
      </c>
      <c r="H14" s="5"/>
    </row>
    <row r="15" spans="1:8" ht="26.25" customHeight="1" thickBot="1">
      <c r="A15" s="4"/>
      <c r="B15" s="6"/>
      <c r="C15" s="3" t="s">
        <v>16</v>
      </c>
      <c r="D15" s="131" t="s">
        <v>155</v>
      </c>
      <c r="E15" s="132"/>
      <c r="F15" s="133"/>
      <c r="G15" s="89">
        <v>28993.22</v>
      </c>
      <c r="H15" s="5"/>
    </row>
    <row r="16" spans="1:8" ht="13.5" customHeight="1" thickBot="1">
      <c r="A16" s="4"/>
      <c r="B16" s="6"/>
      <c r="C16" s="3" t="s">
        <v>16</v>
      </c>
      <c r="D16" s="131" t="s">
        <v>156</v>
      </c>
      <c r="E16" s="132"/>
      <c r="F16" s="133"/>
      <c r="G16" s="90">
        <v>15340.01</v>
      </c>
      <c r="H16" s="48"/>
    </row>
    <row r="17" spans="1:8" ht="13.5" customHeight="1" thickBot="1">
      <c r="A17" s="4"/>
      <c r="B17" s="6"/>
      <c r="C17" s="3" t="s">
        <v>16</v>
      </c>
      <c r="D17" s="131" t="s">
        <v>157</v>
      </c>
      <c r="E17" s="132"/>
      <c r="F17" s="133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3"/>
      <c r="G18" s="14">
        <f>G10</f>
        <v>-15592.46</v>
      </c>
      <c r="H18" s="5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3"/>
      <c r="G19" s="72">
        <f>G18+G15-G17</f>
        <v>13400.760000000002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0" t="s">
        <v>32</v>
      </c>
      <c r="E20" s="141"/>
      <c r="F20" s="142"/>
      <c r="G20" s="64">
        <v>57061.32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4" t="s">
        <v>150</v>
      </c>
      <c r="E21" s="135"/>
      <c r="F21" s="136"/>
      <c r="G21" s="63">
        <v>48168.72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4" t="s">
        <v>151</v>
      </c>
      <c r="E22" s="135"/>
      <c r="F22" s="136"/>
      <c r="G22" s="63">
        <v>12153.22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49" t="s">
        <v>152</v>
      </c>
      <c r="E23" s="150"/>
      <c r="F23" s="151"/>
      <c r="G23" s="63">
        <v>94410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4" t="s">
        <v>35</v>
      </c>
      <c r="E24" s="135"/>
      <c r="F24" s="136"/>
      <c r="G24" s="84">
        <f>G25+G26+G27+G28+G29+G30</f>
        <v>243188.34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7" t="s">
        <v>38</v>
      </c>
      <c r="E25" s="138"/>
      <c r="F25" s="139"/>
      <c r="G25" s="80">
        <v>243188.34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1" t="s">
        <v>41</v>
      </c>
      <c r="E26" s="132"/>
      <c r="F26" s="133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1" t="s">
        <v>44</v>
      </c>
      <c r="E27" s="132"/>
      <c r="F27" s="133"/>
      <c r="G27" s="80"/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1" t="s">
        <v>47</v>
      </c>
      <c r="E28" s="132"/>
      <c r="F28" s="133"/>
      <c r="G28" s="92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1"/>
      <c r="E29" s="132"/>
      <c r="F29" s="133"/>
      <c r="G29" s="94"/>
      <c r="H29" s="81"/>
      <c r="I29" s="77"/>
    </row>
    <row r="30" spans="1:9" ht="13.5" customHeight="1" thickBot="1">
      <c r="A30" s="4"/>
      <c r="B30" s="13"/>
      <c r="C30" s="3"/>
      <c r="D30" s="131" t="s">
        <v>172</v>
      </c>
      <c r="E30" s="132"/>
      <c r="F30" s="143"/>
      <c r="G30" s="95">
        <v>0</v>
      </c>
      <c r="H30" s="82"/>
      <c r="I30" s="77"/>
    </row>
    <row r="31" spans="1:9" ht="13.5" customHeight="1" thickBot="1">
      <c r="A31" s="4"/>
      <c r="B31" s="13"/>
      <c r="C31" s="3"/>
      <c r="D31" s="131" t="s">
        <v>173</v>
      </c>
      <c r="E31" s="132"/>
      <c r="F31" s="132"/>
      <c r="G31" s="95">
        <v>0</v>
      </c>
      <c r="H31" s="82"/>
      <c r="I31" s="77"/>
    </row>
    <row r="32" spans="1:10" ht="13.5" customHeight="1" thickBot="1">
      <c r="A32" s="4"/>
      <c r="B32" s="13"/>
      <c r="C32" s="3"/>
      <c r="D32" s="131" t="s">
        <v>183</v>
      </c>
      <c r="E32" s="132"/>
      <c r="F32" s="132"/>
      <c r="G32" s="95">
        <v>0</v>
      </c>
      <c r="H32" s="82"/>
      <c r="I32" s="91"/>
      <c r="J32" t="s">
        <v>171</v>
      </c>
    </row>
    <row r="33" spans="1:9" ht="13.5" customHeight="1" thickBot="1">
      <c r="A33" s="4"/>
      <c r="B33" s="13"/>
      <c r="C33" s="3"/>
      <c r="D33" s="131" t="s">
        <v>175</v>
      </c>
      <c r="E33" s="132"/>
      <c r="F33" s="132"/>
      <c r="G33" s="83">
        <v>0</v>
      </c>
      <c r="H33" s="82"/>
      <c r="I33" s="77"/>
    </row>
    <row r="34" spans="1:9" ht="13.5" customHeight="1" thickBot="1">
      <c r="A34" s="4"/>
      <c r="B34" s="13"/>
      <c r="C34" s="3"/>
      <c r="D34" s="131" t="s">
        <v>174</v>
      </c>
      <c r="E34" s="132"/>
      <c r="F34" s="132"/>
      <c r="G34" s="96">
        <f>G33+G30-G31</f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31" t="s">
        <v>51</v>
      </c>
      <c r="E35" s="132"/>
      <c r="F35" s="133"/>
      <c r="G35" s="65">
        <f>G24+G10</f>
        <v>227595.88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1" t="s">
        <v>53</v>
      </c>
      <c r="E36" s="132"/>
      <c r="F36" s="133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1" t="s">
        <v>55</v>
      </c>
      <c r="E37" s="132"/>
      <c r="F37" s="133"/>
      <c r="G37" s="72">
        <f>G19</f>
        <v>13400.760000000002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31" t="s">
        <v>57</v>
      </c>
      <c r="E38" s="132"/>
      <c r="F38" s="133"/>
      <c r="G38" s="85">
        <f>G11+G12-G24</f>
        <v>119266.05000000002</v>
      </c>
      <c r="H38" s="48"/>
    </row>
    <row r="39" spans="1:8" ht="38.25" customHeight="1" thickBot="1">
      <c r="A39" s="155" t="s">
        <v>58</v>
      </c>
      <c r="B39" s="156"/>
      <c r="C39" s="156"/>
      <c r="D39" s="156"/>
      <c r="E39" s="156"/>
      <c r="F39" s="175"/>
      <c r="G39" s="156"/>
      <c r="H39" s="177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2.02</v>
      </c>
      <c r="F42" s="78" t="s">
        <v>135</v>
      </c>
      <c r="G42" s="59">
        <v>3810334293</v>
      </c>
      <c r="H42" s="60">
        <f>G13</f>
        <v>29938.43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9" t="s">
        <v>136</v>
      </c>
      <c r="G43" s="59">
        <v>3848000155</v>
      </c>
      <c r="H43" s="60">
        <f>G20</f>
        <v>57061.32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48168.72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12153.22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94410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73"/>
      <c r="G47" s="133"/>
      <c r="H47" s="60">
        <f>SUM(H41:H46)</f>
        <v>241731.69</v>
      </c>
    </row>
    <row r="48" spans="1:8" ht="19.5" customHeight="1" thickBot="1">
      <c r="A48" s="155" t="s">
        <v>64</v>
      </c>
      <c r="B48" s="156"/>
      <c r="C48" s="156"/>
      <c r="D48" s="156"/>
      <c r="E48" s="156"/>
      <c r="F48" s="156"/>
      <c r="G48" s="156"/>
      <c r="H48" s="157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3" t="s">
        <v>140</v>
      </c>
      <c r="E49" s="114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3" t="s">
        <v>69</v>
      </c>
      <c r="E50" s="114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3" t="s">
        <v>71</v>
      </c>
      <c r="E51" s="114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3" t="s">
        <v>73</v>
      </c>
      <c r="E52" s="114"/>
      <c r="F52" s="55">
        <v>0</v>
      </c>
      <c r="G52" s="50"/>
      <c r="H52" s="48"/>
    </row>
    <row r="53" spans="1:8" ht="18.75" customHeight="1" thickBot="1">
      <c r="A53" s="178" t="s">
        <v>74</v>
      </c>
      <c r="B53" s="179"/>
      <c r="C53" s="179"/>
      <c r="D53" s="179"/>
      <c r="E53" s="179"/>
      <c r="F53" s="179"/>
      <c r="G53" s="179"/>
      <c r="H53" s="18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3" t="s">
        <v>15</v>
      </c>
      <c r="E54" s="114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3" t="s">
        <v>18</v>
      </c>
      <c r="E55" s="114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3" t="s">
        <v>20</v>
      </c>
      <c r="E56" s="114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3" t="s">
        <v>53</v>
      </c>
      <c r="E57" s="114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3" t="s">
        <v>55</v>
      </c>
      <c r="E58" s="114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7" t="s">
        <v>57</v>
      </c>
      <c r="E59" s="148"/>
      <c r="F59" s="56">
        <f>D66+E66+F66+G66+H66</f>
        <v>16655.999999999993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7">
        <f>D64/1638.64</f>
        <v>447.16490504320655</v>
      </c>
      <c r="E63" s="97">
        <f>E64/140.38</f>
        <v>715.7650662487534</v>
      </c>
      <c r="F63" s="97">
        <f>F64/14.34</f>
        <v>1535.2175732217574</v>
      </c>
      <c r="G63" s="98">
        <f>G64/22.34</f>
        <v>2152.930170098478</v>
      </c>
      <c r="H63" s="99">
        <f>H64/0.99</f>
        <v>321.17171717171715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732742.3</v>
      </c>
      <c r="E64" s="64">
        <v>100479.1</v>
      </c>
      <c r="F64" s="64">
        <v>22015.02</v>
      </c>
      <c r="G64" s="71">
        <v>48096.46</v>
      </c>
      <c r="H64" s="67">
        <v>317.96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690142.31</v>
      </c>
      <c r="E65" s="64">
        <v>92346.75</v>
      </c>
      <c r="F65" s="64">
        <v>23727.5</v>
      </c>
      <c r="G65" s="68">
        <v>79160.32</v>
      </c>
      <c r="H65" s="68">
        <v>1617.96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42599.98999999999</v>
      </c>
      <c r="E66" s="75">
        <f>E64-E65</f>
        <v>8132.350000000006</v>
      </c>
      <c r="F66" s="75">
        <f>F64-F65</f>
        <v>-1712.4799999999996</v>
      </c>
      <c r="G66" s="76">
        <f>G64-G65</f>
        <v>-31063.860000000008</v>
      </c>
      <c r="H66" s="76">
        <f>H64-H65</f>
        <v>-1300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732443.52</v>
      </c>
      <c r="E67" s="69">
        <v>92346.7</v>
      </c>
      <c r="F67" s="70">
        <v>23845.45</v>
      </c>
      <c r="G67" s="70">
        <v>51275.19</v>
      </c>
      <c r="H67" s="70">
        <v>2123.21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-298.78000000002794</v>
      </c>
      <c r="E68" s="43">
        <f>E67-E64</f>
        <v>-8132.400000000009</v>
      </c>
      <c r="F68" s="43">
        <f>F67-F64</f>
        <v>1830.4300000000003</v>
      </c>
      <c r="G68" s="43">
        <v>40523.59</v>
      </c>
      <c r="H68" s="43">
        <f>H67-H64</f>
        <v>1805.25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2" t="s">
        <v>144</v>
      </c>
      <c r="E69" s="153"/>
      <c r="F69" s="153"/>
      <c r="G69" s="153"/>
      <c r="H69" s="15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2" t="s">
        <v>144</v>
      </c>
      <c r="E70" s="123"/>
      <c r="F70" s="123"/>
      <c r="G70" s="123"/>
      <c r="H70" s="12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5" t="s">
        <v>101</v>
      </c>
      <c r="B72" s="156"/>
      <c r="C72" s="156"/>
      <c r="D72" s="156"/>
      <c r="E72" s="156"/>
      <c r="F72" s="156"/>
      <c r="G72" s="156"/>
      <c r="H72" s="157"/>
    </row>
    <row r="73" spans="1:8" ht="45" customHeight="1" thickBot="1">
      <c r="A73" s="104" t="s">
        <v>102</v>
      </c>
      <c r="B73" s="104" t="s">
        <v>66</v>
      </c>
      <c r="C73" s="105" t="s">
        <v>67</v>
      </c>
      <c r="D73" s="104" t="s">
        <v>66</v>
      </c>
      <c r="E73" s="119" t="s">
        <v>187</v>
      </c>
      <c r="F73" s="120"/>
      <c r="G73" s="121"/>
      <c r="H73" s="106">
        <v>33</v>
      </c>
    </row>
    <row r="74" spans="1:8" ht="45" customHeight="1" thickBot="1">
      <c r="A74" s="104" t="s">
        <v>103</v>
      </c>
      <c r="B74" s="104" t="s">
        <v>69</v>
      </c>
      <c r="C74" s="105" t="s">
        <v>67</v>
      </c>
      <c r="D74" s="104" t="s">
        <v>69</v>
      </c>
      <c r="E74" s="119"/>
      <c r="F74" s="120"/>
      <c r="G74" s="121"/>
      <c r="H74" s="106">
        <v>33</v>
      </c>
    </row>
    <row r="75" spans="1:8" ht="66.75" customHeight="1" thickBot="1">
      <c r="A75" s="104" t="s">
        <v>104</v>
      </c>
      <c r="B75" s="104" t="s">
        <v>71</v>
      </c>
      <c r="C75" s="105" t="s">
        <v>105</v>
      </c>
      <c r="D75" s="104" t="s">
        <v>71</v>
      </c>
      <c r="E75" s="119"/>
      <c r="F75" s="120"/>
      <c r="G75" s="121"/>
      <c r="H75" s="10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2"/>
      <c r="F76" s="123"/>
      <c r="G76" s="124"/>
      <c r="H76" s="25">
        <f>D68+E68+F68+G68+H68</f>
        <v>35728.08999999996</v>
      </c>
    </row>
    <row r="77" spans="1:8" ht="25.5" customHeight="1" thickBot="1">
      <c r="A77" s="155" t="s">
        <v>107</v>
      </c>
      <c r="B77" s="156"/>
      <c r="C77" s="156"/>
      <c r="D77" s="156"/>
      <c r="E77" s="156"/>
      <c r="F77" s="156"/>
      <c r="G77" s="156"/>
      <c r="H77" s="157"/>
    </row>
    <row r="78" spans="1:8" ht="54.75" customHeight="1" thickBot="1">
      <c r="A78" s="107" t="s">
        <v>108</v>
      </c>
      <c r="B78" s="107" t="s">
        <v>109</v>
      </c>
      <c r="C78" s="108" t="s">
        <v>67</v>
      </c>
      <c r="D78" s="107" t="s">
        <v>109</v>
      </c>
      <c r="E78" s="125" t="s">
        <v>188</v>
      </c>
      <c r="F78" s="126"/>
      <c r="G78" s="127"/>
      <c r="H78" s="109">
        <v>7</v>
      </c>
    </row>
    <row r="79" spans="1:8" ht="26.25" thickBot="1">
      <c r="A79" s="107" t="s">
        <v>110</v>
      </c>
      <c r="B79" s="107" t="s">
        <v>111</v>
      </c>
      <c r="C79" s="108" t="s">
        <v>67</v>
      </c>
      <c r="D79" s="107" t="s">
        <v>111</v>
      </c>
      <c r="E79" s="128"/>
      <c r="F79" s="129"/>
      <c r="G79" s="130"/>
      <c r="H79" s="110"/>
    </row>
    <row r="80" spans="1:8" ht="59.25" customHeight="1" thickBot="1">
      <c r="A80" s="107" t="s">
        <v>112</v>
      </c>
      <c r="B80" s="107" t="s">
        <v>113</v>
      </c>
      <c r="C80" s="108" t="s">
        <v>16</v>
      </c>
      <c r="D80" s="111" t="s">
        <v>113</v>
      </c>
      <c r="E80" s="116" t="s">
        <v>165</v>
      </c>
      <c r="F80" s="117"/>
      <c r="G80" s="117"/>
      <c r="H80" s="118"/>
    </row>
    <row r="81" ht="12.75">
      <c r="A81" s="1"/>
    </row>
    <row r="82" ht="12.75">
      <c r="A82" s="1"/>
    </row>
    <row r="83" spans="1:8" ht="38.25" customHeight="1">
      <c r="A83" s="115" t="s">
        <v>170</v>
      </c>
      <c r="B83" s="115"/>
      <c r="C83" s="115"/>
      <c r="D83" s="115"/>
      <c r="E83" s="115"/>
      <c r="F83" s="115"/>
      <c r="G83" s="115"/>
      <c r="H83" s="11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3" spans="2:6" ht="12.75">
      <c r="B93" s="112" t="s">
        <v>176</v>
      </c>
      <c r="C93" s="112"/>
      <c r="D93" s="112"/>
      <c r="E93" s="112"/>
      <c r="F93" s="112"/>
    </row>
    <row r="94" spans="2:6" ht="72">
      <c r="B94" s="93" t="s">
        <v>177</v>
      </c>
      <c r="C94" s="100" t="s">
        <v>184</v>
      </c>
      <c r="D94" s="93" t="s">
        <v>178</v>
      </c>
      <c r="E94" s="93" t="s">
        <v>179</v>
      </c>
      <c r="F94" s="102" t="s">
        <v>185</v>
      </c>
    </row>
    <row r="95" spans="2:6" ht="12.75">
      <c r="B95" s="93" t="s">
        <v>180</v>
      </c>
      <c r="C95" s="101">
        <f>907.8/2</f>
        <v>453.9</v>
      </c>
      <c r="D95" s="101">
        <v>4369.59</v>
      </c>
      <c r="E95" s="101">
        <v>3155.91</v>
      </c>
      <c r="F95" s="103">
        <f>C95+E95</f>
        <v>3609.81</v>
      </c>
    </row>
    <row r="96" spans="2:6" ht="12.75">
      <c r="B96" s="93" t="s">
        <v>181</v>
      </c>
      <c r="C96" s="101">
        <f>913.55/2</f>
        <v>456.775</v>
      </c>
      <c r="D96" s="101">
        <v>4249.53</v>
      </c>
      <c r="E96" s="101">
        <v>2875.43</v>
      </c>
      <c r="F96" s="103">
        <f>C96+E96</f>
        <v>3332.205</v>
      </c>
    </row>
  </sheetData>
  <sheetProtection/>
  <mergeCells count="70">
    <mergeCell ref="A1:H1"/>
    <mergeCell ref="D3:F3"/>
    <mergeCell ref="D4:F4"/>
    <mergeCell ref="D5:F5"/>
    <mergeCell ref="D6:F6"/>
    <mergeCell ref="A7:H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A39:H39"/>
    <mergeCell ref="F47:G47"/>
    <mergeCell ref="A48:H48"/>
    <mergeCell ref="D49:E49"/>
    <mergeCell ref="D50:E50"/>
    <mergeCell ref="D51:E51"/>
    <mergeCell ref="D52:E52"/>
    <mergeCell ref="A53:H53"/>
    <mergeCell ref="D54:E54"/>
    <mergeCell ref="D55:E55"/>
    <mergeCell ref="D56:E56"/>
    <mergeCell ref="D57:E57"/>
    <mergeCell ref="D58:E58"/>
    <mergeCell ref="D59:E59"/>
    <mergeCell ref="D69:H69"/>
    <mergeCell ref="D70:H70"/>
    <mergeCell ref="A72:H72"/>
    <mergeCell ref="E73:G73"/>
    <mergeCell ref="E74:G74"/>
    <mergeCell ref="E75:G75"/>
    <mergeCell ref="E76:G76"/>
    <mergeCell ref="A77:H77"/>
    <mergeCell ref="E78:G78"/>
    <mergeCell ref="C89:E89"/>
    <mergeCell ref="C90:E90"/>
    <mergeCell ref="C91:E91"/>
    <mergeCell ref="B93:F93"/>
    <mergeCell ref="E79:G79"/>
    <mergeCell ref="E80:H80"/>
    <mergeCell ref="A83:H83"/>
    <mergeCell ref="C86:E86"/>
    <mergeCell ref="C87:E87"/>
    <mergeCell ref="C88:E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2018-03-14T01:19:50Z</dcterms:modified>
  <cp:category/>
  <cp:version/>
  <cp:contentType/>
  <cp:contentStatus/>
</cp:coreProperties>
</file>