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<sst xmlns="http://schemas.openxmlformats.org/spreadsheetml/2006/main" count="284" uniqueCount="179">
  <si>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</si>
  <si>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</si>
  <si>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</si>
  <si>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</si>
  <si>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</si>
  <si>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</si>
  <si>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</si>
  <si>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</si>
  <si>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</si>
  <si>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</si>
  <si>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</si>
  <si>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</si>
  <si>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</si>
  <si>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</si>
  <si>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</si>
  <si>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</si>
  <si>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</si>
  <si>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</si>
  <si>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</si>
  <si>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</si>
  <si>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</si>
  <si>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</si>
  <si>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</si>
  <si>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</si>
  <si>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</si>
  <si>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</si>
  <si>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</si>
  <si>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</si>
  <si>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</si>
  <si>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</si>
  <si>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</si>
  <si>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</si>
  <si>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</si>
  <si>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</si>
  <si>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</si>
  <si>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</si>
  <si>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</si>
  <si>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</si>
  <si>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</si>
  <si>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</si>
  <si>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</si>
  <si>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</si>
  <si>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</si>
  <si>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</si>
  <si>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</si>
  <si>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</si>
  <si>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</si>
  <si>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</si>
  <si>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</si>
  <si>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</si>
  <si>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</si>
  <si>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</si>
  <si>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</si>
  <si>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</si>
  <si>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</si>
  <si>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</si>
  <si>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</si>
  <si>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</si>
  <si>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</si>
  <si>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</si>
  <si>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</si>
  <si>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</si>
  <si>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</si>
  <si>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</si>
  <si>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</si>
  <si>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</si>
  <si>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</si>
  <si>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</si>
  <si>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</si>
  <si>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</si>
  <si>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</si>
  <si>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</si>
  <si>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</si>
  <si>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</si>
  <si>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</si>
  <si>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</si>
  <si>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</si>
  <si>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</si>
  <si>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</si>
  <si>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</si>
  <si>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</si>
  <si>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</si>
  <si>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</si>
  <si>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</si>
  <si>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</si>
  <si>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</si>
  <si>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</si>
  <si>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</si>
  <si>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</si>
  <si>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</si>
  <si>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</si>
  <si>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</si>
  <si>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</si>
  <si>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</si>
  <si>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</si>
  <si>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</si>
  <si>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</si>
  <si>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</si>
  <si>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</si>
  <si>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</si>
  <si>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</si>
  <si>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</si>
  <si>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</si>
  <si>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</si>
  <si>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</si>
  <si>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</si>
  <si>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</si>
  <si>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</si>
  <si>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</si>
  <si>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</si>
  <si>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</si>
  <si>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</si>
  <si>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</si>
  <si>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</si>
  <si>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</si>
  <si>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</si>
  <si>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</si>
  <si>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</si>
  <si>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</si>
  <si>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</si>
  <si>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</si>
  <si>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</si>
  <si>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</si>
  <si>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</si>
  <si>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</si>
  <si>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</si>
  <si>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</si>
  <si>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</si>
  <si>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</si>
  <si>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</si>
  <si>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</si>
  <si>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</si>
  <si>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</si>
  <si>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</si>
  <si>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</si>
  <si>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</si>
  <si>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</si>
  <si>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</si>
  <si>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</si>
  <si>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</si>
  <si>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</si>
  <si>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</si>
  <si>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</si>
  <si>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</si>
  <si>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</si>
  <si>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</si>
  <si>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</si>
  <si>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</si>
  <si>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</si>
  <si>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</si>
  <si>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</si>
  <si>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</si>
  <si>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</si>
  <si>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</si>
  <si>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</si>
  <si>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</si>
  <si>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</si>
  <si>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</si>
  <si>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</si>
  <si>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</si>
  <si>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</si>
  <si>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</si>
  <si>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</si>
  <si>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</si>
  <si>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</si>
  <si>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</si>
  <si>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</si>
  <si>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</si>
  <si>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</si>
  <si>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</si>
  <si>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</si>
  <si>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</si>
  <si>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</si>
  <si>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</si>
  <si>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</si>
  <si>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</si>
  <si>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</si>
  <si>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</si>
  <si>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СОВЕТСКАЯ, д. 56 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</si>
</sst>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24" borderId="17" xfId="0" applyNumberFormat="1" applyFont="1" applyFill="1" applyBorder="1" applyAlignment="1">
      <alignment/>
    </xf>
    <xf numFmtId="0" fontId="4" fillId="24" borderId="24" xfId="0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2" fontId="4" fillId="25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24" borderId="31" xfId="0" applyFont="1" applyFill="1" applyBorder="1" applyAlignment="1">
      <alignment wrapText="1"/>
    </xf>
    <xf numFmtId="0" fontId="4" fillId="24" borderId="11" xfId="0" applyFont="1" applyFill="1" applyBorder="1" applyAlignment="1">
      <alignment wrapText="1"/>
    </xf>
    <xf numFmtId="0" fontId="4" fillId="24" borderId="27" xfId="0" applyFont="1" applyFill="1" applyBorder="1" applyAlignment="1">
      <alignment wrapText="1"/>
    </xf>
    <xf numFmtId="0" fontId="4" fillId="24" borderId="15" xfId="0" applyFont="1" applyFill="1" applyBorder="1" applyAlignment="1">
      <alignment wrapText="1"/>
    </xf>
    <xf numFmtId="0" fontId="4" fillId="24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24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wrapText="1"/>
    </xf>
    <xf numFmtId="0" fontId="4" fillId="25" borderId="15" xfId="0" applyFont="1" applyFill="1" applyBorder="1" applyAlignment="1">
      <alignment wrapText="1"/>
    </xf>
    <xf numFmtId="0" fontId="4" fillId="25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24" borderId="18" xfId="0" applyNumberFormat="1" applyFont="1" applyFill="1" applyBorder="1" applyAlignment="1">
      <alignment horizontal="right" vertical="top" wrapText="1"/>
    </xf>
    <xf numFmtId="4" fontId="4" fillId="24" borderId="32" xfId="0" applyNumberFormat="1" applyFont="1" applyFill="1" applyBorder="1" applyAlignment="1">
      <alignment horizontal="right" vertical="top" wrapText="1"/>
    </xf>
    <xf numFmtId="4" fontId="4" fillId="25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25" borderId="18" xfId="0" applyNumberFormat="1" applyFont="1" applyFill="1" applyBorder="1" applyAlignment="1">
      <alignment horizontal="right" vertical="top" wrapText="1"/>
    </xf>
    <xf numFmtId="4" fontId="4" fillId="24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24" borderId="10" xfId="0" applyNumberFormat="1" applyFont="1" applyFill="1" applyBorder="1" applyAlignment="1">
      <alignment wrapText="1"/>
    </xf>
    <xf numFmtId="4" fontId="4" fillId="24" borderId="10" xfId="0" applyNumberFormat="1" applyFont="1" applyFill="1" applyBorder="1" applyAlignment="1">
      <alignment wrapText="1"/>
    </xf>
    <xf numFmtId="2" fontId="4" fillId="24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25" borderId="10" xfId="0" applyNumberFormat="1" applyFont="1" applyFill="1" applyBorder="1" applyAlignment="1">
      <alignment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5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8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7;&#1086;&#1074;&#1077;&#1090;&#1089;&#1082;&#1072;&#1103;\4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7;&#1086;&#1074;&#1077;&#1090;&#1089;&#1082;&#1072;&#1103;\46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7;&#1086;&#1074;&#1077;&#1090;&#1089;&#1082;&#1072;&#1103;\50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7;&#1086;&#1074;&#1077;&#1090;&#1089;&#1082;&#1072;&#1103;\54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7;&#1086;&#1074;&#1077;&#1090;&#1089;&#1082;&#1072;&#1103;\5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  <sheetDataSet>
      <sheetData sheetId="0">
        <row r="7">
          <cell r="G7">
            <v>0</v>
          </cell>
          <cell r="H7">
            <v>0</v>
          </cell>
        </row>
        <row r="10">
          <cell r="F10">
            <v>4669.1</v>
          </cell>
          <cell r="I10">
            <v>4390.23</v>
          </cell>
        </row>
        <row r="12">
          <cell r="F12">
            <v>5085.5</v>
          </cell>
          <cell r="I12">
            <v>3662.49</v>
          </cell>
        </row>
        <row r="14">
          <cell r="F14">
            <v>6747.03</v>
          </cell>
          <cell r="I14">
            <v>5891.67</v>
          </cell>
        </row>
        <row r="19">
          <cell r="F19">
            <v>4699.71</v>
          </cell>
          <cell r="I19">
            <v>3537.34</v>
          </cell>
        </row>
        <row r="20">
          <cell r="C20">
            <v>2102.32</v>
          </cell>
          <cell r="F20">
            <v>2102.32</v>
          </cell>
          <cell r="I20">
            <v>2935.84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1">
      <selection activeCell="D69" sqref="D69:H6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5" t="s">
        <v>178</v>
      </c>
      <c r="B1" s="135"/>
      <c r="C1" s="135"/>
      <c r="D1" s="135"/>
      <c r="E1" s="135"/>
      <c r="F1" s="135"/>
      <c r="G1" s="135"/>
      <c r="H1" s="135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45"/>
      <c r="E3" s="113"/>
      <c r="F3" s="14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6"/>
      <c r="E4" s="137"/>
      <c r="F4" s="138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39"/>
      <c r="E5" s="140"/>
      <c r="F5" s="141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42"/>
      <c r="E6" s="143"/>
      <c r="F6" s="144"/>
      <c r="G6" s="36">
        <v>42369</v>
      </c>
      <c r="H6" s="5"/>
    </row>
    <row r="7" spans="1:8" ht="38.25" customHeight="1" thickBot="1">
      <c r="A7" s="151" t="s">
        <v>13</v>
      </c>
      <c r="B7" s="152"/>
      <c r="C7" s="152"/>
      <c r="D7" s="153"/>
      <c r="E7" s="153"/>
      <c r="F7" s="153"/>
      <c r="G7" s="152"/>
      <c r="H7" s="154"/>
    </row>
    <row r="8" spans="1:8" ht="33" customHeight="1" thickBot="1">
      <c r="A8" s="40" t="s">
        <v>0</v>
      </c>
      <c r="B8" s="39" t="s">
        <v>1</v>
      </c>
      <c r="C8" s="41" t="s">
        <v>2</v>
      </c>
      <c r="D8" s="147" t="s">
        <v>3</v>
      </c>
      <c r="E8" s="148"/>
      <c r="F8" s="149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2" t="s">
        <v>15</v>
      </c>
      <c r="E9" s="113"/>
      <c r="F9" s="114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2" t="s">
        <v>18</v>
      </c>
      <c r="E10" s="113"/>
      <c r="F10" s="114"/>
      <c r="G10" s="63">
        <v>6490.01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2" t="s">
        <v>20</v>
      </c>
      <c r="E11" s="113"/>
      <c r="F11" s="114"/>
      <c r="G11" s="90">
        <f>2907.84+1559.54+2458.26+2256.96</f>
        <v>9182.6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15" t="s">
        <v>23</v>
      </c>
      <c r="E12" s="116"/>
      <c r="F12" s="117"/>
      <c r="G12" s="91">
        <f>G13+G14+G20+G21+G22+G23+G31</f>
        <v>25537.18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98" t="s">
        <v>26</v>
      </c>
      <c r="E13" s="99"/>
      <c r="F13" s="105"/>
      <c r="G13" s="65">
        <f>1499.34+'[5]Page1'!$F$14</f>
        <v>8246.369999999999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98" t="s">
        <v>29</v>
      </c>
      <c r="E14" s="99"/>
      <c r="F14" s="105"/>
      <c r="G14" s="92">
        <f>933.82+'[5]Page1'!$F$10</f>
        <v>5602.92</v>
      </c>
      <c r="H14" s="5"/>
    </row>
    <row r="15" spans="1:8" ht="26.25" customHeight="1" thickBot="1">
      <c r="A15" s="4"/>
      <c r="B15" s="6"/>
      <c r="C15" s="3" t="s">
        <v>16</v>
      </c>
      <c r="D15" s="98" t="s">
        <v>156</v>
      </c>
      <c r="E15" s="99"/>
      <c r="F15" s="105"/>
      <c r="G15" s="93">
        <f>762.59+'[5]Page1'!$I$10</f>
        <v>5152.82</v>
      </c>
      <c r="H15" s="5"/>
    </row>
    <row r="16" spans="1:8" ht="13.5" customHeight="1" thickBot="1">
      <c r="A16" s="4"/>
      <c r="B16" s="6"/>
      <c r="C16" s="3" t="s">
        <v>16</v>
      </c>
      <c r="D16" s="98" t="s">
        <v>157</v>
      </c>
      <c r="E16" s="99"/>
      <c r="F16" s="105"/>
      <c r="G16" s="94">
        <f>2256.96+G14-G15</f>
        <v>2707.0600000000004</v>
      </c>
      <c r="H16" s="49"/>
    </row>
    <row r="17" spans="1:8" ht="13.5" customHeight="1" thickBot="1">
      <c r="A17" s="4"/>
      <c r="B17" s="6"/>
      <c r="C17" s="3" t="s">
        <v>16</v>
      </c>
      <c r="D17" s="98" t="s">
        <v>158</v>
      </c>
      <c r="E17" s="99"/>
      <c r="F17" s="105"/>
      <c r="G17" s="65">
        <v>0</v>
      </c>
      <c r="H17" s="5"/>
    </row>
    <row r="18" spans="1:8" ht="24.75" customHeight="1" thickBot="1">
      <c r="A18" s="4"/>
      <c r="B18" s="6"/>
      <c r="C18" s="3" t="s">
        <v>16</v>
      </c>
      <c r="D18" s="98" t="s">
        <v>18</v>
      </c>
      <c r="E18" s="99"/>
      <c r="F18" s="105"/>
      <c r="G18" s="14">
        <f>G10</f>
        <v>6490.01</v>
      </c>
      <c r="H18" s="5"/>
    </row>
    <row r="19" spans="1:8" ht="27" customHeight="1" thickBot="1">
      <c r="A19" s="4"/>
      <c r="B19" s="6"/>
      <c r="C19" s="3" t="s">
        <v>16</v>
      </c>
      <c r="D19" s="98" t="s">
        <v>55</v>
      </c>
      <c r="E19" s="99"/>
      <c r="F19" s="105"/>
      <c r="G19" s="73">
        <f>G18+G15-G17</f>
        <v>11642.83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18" t="s">
        <v>32</v>
      </c>
      <c r="E20" s="119"/>
      <c r="F20" s="120"/>
      <c r="G20" s="65">
        <f>885.58+'[5]Page1'!$F$19</f>
        <v>5585.29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2" t="s">
        <v>151</v>
      </c>
      <c r="E21" s="113"/>
      <c r="F21" s="114"/>
      <c r="G21" s="64">
        <f>1017.1+'[5]Page1'!$F$12</f>
        <v>6102.6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2" t="s">
        <v>152</v>
      </c>
      <c r="E22" s="113"/>
      <c r="F22" s="114"/>
      <c r="G22" s="64">
        <v>0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26" t="s">
        <v>153</v>
      </c>
      <c r="E23" s="127"/>
      <c r="F23" s="128"/>
      <c r="G23" s="64">
        <v>0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12" t="s">
        <v>35</v>
      </c>
      <c r="E24" s="113"/>
      <c r="F24" s="114"/>
      <c r="G24" s="87">
        <f>G25+G26+G27+G28+G29+G30</f>
        <v>21717.74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15" t="s">
        <v>38</v>
      </c>
      <c r="E25" s="116"/>
      <c r="F25" s="117"/>
      <c r="G25" s="82">
        <f>1598.42+1044.38+830.62+762.59+'[5]Page1'!$I$10+'[5]Page1'!$I$12+'[5]Page1'!$I$14+'[5]Page1'!$I$19</f>
        <v>21717.74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98" t="s">
        <v>41</v>
      </c>
      <c r="E26" s="99"/>
      <c r="F26" s="105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98" t="s">
        <v>44</v>
      </c>
      <c r="E27" s="99"/>
      <c r="F27" s="105"/>
      <c r="G27" s="82">
        <f>'[5]Page1'!$G$7</f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98" t="s">
        <v>47</v>
      </c>
      <c r="E28" s="99"/>
      <c r="F28" s="105"/>
      <c r="G28" s="96">
        <f>G30</f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98" t="s">
        <v>124</v>
      </c>
      <c r="E29" s="99"/>
      <c r="F29" s="105"/>
      <c r="G29" s="70">
        <f>'[5]Page1'!$H$7</f>
        <v>0</v>
      </c>
      <c r="H29" s="83"/>
      <c r="I29" s="79"/>
    </row>
    <row r="30" spans="1:9" ht="13.5" customHeight="1" thickBot="1">
      <c r="A30" s="4"/>
      <c r="B30" s="13"/>
      <c r="C30" s="3"/>
      <c r="D30" s="98" t="s">
        <v>166</v>
      </c>
      <c r="E30" s="99"/>
      <c r="F30" s="99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98" t="s">
        <v>174</v>
      </c>
      <c r="E31" s="99"/>
      <c r="F31" s="99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98" t="s">
        <v>175</v>
      </c>
      <c r="E32" s="99"/>
      <c r="F32" s="99"/>
      <c r="G32" s="85">
        <v>0</v>
      </c>
      <c r="H32" s="84"/>
      <c r="I32" s="95"/>
      <c r="J32" t="s">
        <v>173</v>
      </c>
    </row>
    <row r="33" spans="1:9" ht="13.5" customHeight="1" thickBot="1">
      <c r="A33" s="4"/>
      <c r="B33" s="13"/>
      <c r="C33" s="3"/>
      <c r="D33" s="98" t="s">
        <v>177</v>
      </c>
      <c r="E33" s="99"/>
      <c r="F33" s="99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98" t="s">
        <v>176</v>
      </c>
      <c r="E34" s="99"/>
      <c r="F34" s="99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98" t="s">
        <v>51</v>
      </c>
      <c r="E35" s="99"/>
      <c r="F35" s="105"/>
      <c r="G35" s="66">
        <f>G24+G10</f>
        <v>28207.75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98" t="s">
        <v>53</v>
      </c>
      <c r="E36" s="99"/>
      <c r="F36" s="105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98" t="s">
        <v>55</v>
      </c>
      <c r="E37" s="99"/>
      <c r="F37" s="105"/>
      <c r="G37" s="73">
        <f>G19</f>
        <v>11642.83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98" t="s">
        <v>57</v>
      </c>
      <c r="E38" s="99"/>
      <c r="F38" s="105"/>
      <c r="G38" s="88">
        <f>G11+G12-G24</f>
        <v>13002.039999999997</v>
      </c>
      <c r="H38" s="49"/>
    </row>
    <row r="39" spans="1:8" ht="38.25" customHeight="1" thickBot="1">
      <c r="A39" s="132" t="s">
        <v>58</v>
      </c>
      <c r="B39" s="133"/>
      <c r="C39" s="133"/>
      <c r="D39" s="133"/>
      <c r="E39" s="133"/>
      <c r="F39" s="152"/>
      <c r="G39" s="133"/>
      <c r="H39" s="154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2.52</v>
      </c>
      <c r="F42" s="80" t="s">
        <v>136</v>
      </c>
      <c r="G42" s="60">
        <v>3810334293</v>
      </c>
      <c r="H42" s="61">
        <f>G13</f>
        <v>8246.369999999999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2.02</v>
      </c>
      <c r="F43" s="81" t="s">
        <v>137</v>
      </c>
      <c r="G43" s="60">
        <v>3848000155</v>
      </c>
      <c r="H43" s="61">
        <f>G20</f>
        <v>5585.29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2.32</v>
      </c>
      <c r="F44" s="81" t="s">
        <v>138</v>
      </c>
      <c r="G44" s="60">
        <v>3837003965</v>
      </c>
      <c r="H44" s="61">
        <f>G21</f>
        <v>6102.6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0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0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50"/>
      <c r="G47" s="105"/>
      <c r="H47" s="61">
        <f>SUM(H41:H46)</f>
        <v>19934.260000000002</v>
      </c>
    </row>
    <row r="48" spans="1:8" ht="19.5" customHeight="1" thickBot="1">
      <c r="A48" s="132" t="s">
        <v>64</v>
      </c>
      <c r="B48" s="133"/>
      <c r="C48" s="133"/>
      <c r="D48" s="133"/>
      <c r="E48" s="133"/>
      <c r="F48" s="133"/>
      <c r="G48" s="133"/>
      <c r="H48" s="134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00" t="s">
        <v>141</v>
      </c>
      <c r="E49" s="101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0" t="s">
        <v>69</v>
      </c>
      <c r="E50" s="101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0" t="s">
        <v>71</v>
      </c>
      <c r="E51" s="101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0" t="s">
        <v>73</v>
      </c>
      <c r="E52" s="101"/>
      <c r="F52" s="56">
        <v>0</v>
      </c>
      <c r="G52" s="51"/>
      <c r="H52" s="49"/>
    </row>
    <row r="53" spans="1:8" ht="18.75" customHeight="1" thickBot="1">
      <c r="A53" s="155" t="s">
        <v>74</v>
      </c>
      <c r="B53" s="156"/>
      <c r="C53" s="156"/>
      <c r="D53" s="156"/>
      <c r="E53" s="156"/>
      <c r="F53" s="156"/>
      <c r="G53" s="156"/>
      <c r="H53" s="157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0" t="s">
        <v>15</v>
      </c>
      <c r="E54" s="101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0" t="s">
        <v>18</v>
      </c>
      <c r="E55" s="101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0" t="s">
        <v>20</v>
      </c>
      <c r="E56" s="101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0" t="s">
        <v>53</v>
      </c>
      <c r="E57" s="101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0" t="s">
        <v>55</v>
      </c>
      <c r="E58" s="101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24" t="s">
        <v>57</v>
      </c>
      <c r="E59" s="125"/>
      <c r="F59" s="57">
        <f>D66+E66+F66+G66+H66</f>
        <v>-1327.58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0</v>
      </c>
      <c r="E63" s="76">
        <f>E64/117.48</f>
        <v>0</v>
      </c>
      <c r="F63" s="76">
        <f>F64/12</f>
        <v>206.75</v>
      </c>
      <c r="G63" s="77">
        <f>G64/18.26</f>
        <v>0</v>
      </c>
      <c r="H63" s="78">
        <f>H64/0.88</f>
        <v>0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0</f>
        <v>0</v>
      </c>
      <c r="E64" s="65">
        <f>0</f>
        <v>0</v>
      </c>
      <c r="F64" s="65">
        <f>378.68+'[5]Page1'!$F$20</f>
        <v>2481</v>
      </c>
      <c r="G64" s="72">
        <f>0</f>
        <v>0</v>
      </c>
      <c r="H64" s="68">
        <f>0</f>
        <v>0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0</f>
        <v>0</v>
      </c>
      <c r="E65" s="65">
        <f>0</f>
        <v>0</v>
      </c>
      <c r="F65" s="65">
        <f>872.74+'[5]Page1'!$I$20</f>
        <v>3808.58</v>
      </c>
      <c r="G65" s="69">
        <f>0</f>
        <v>0</v>
      </c>
      <c r="H65" s="69">
        <f>0</f>
        <v>0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0</v>
      </c>
      <c r="E66" s="76">
        <f>E64-E65</f>
        <v>0</v>
      </c>
      <c r="F66" s="76">
        <f>F64-F65</f>
        <v>-1327.58</v>
      </c>
      <c r="G66" s="78">
        <f>G64-G65</f>
        <v>0</v>
      </c>
      <c r="H66" s="78">
        <f>H64-H65</f>
        <v>0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0</f>
        <v>0</v>
      </c>
      <c r="E67" s="70">
        <f>0</f>
        <v>0</v>
      </c>
      <c r="F67" s="71">
        <f>378.68+'[5]Page1'!$C$20</f>
        <v>2481</v>
      </c>
      <c r="G67" s="71">
        <f>0</f>
        <v>0</v>
      </c>
      <c r="H67" s="71">
        <f>0</f>
        <v>0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0</v>
      </c>
      <c r="F68" s="44">
        <f>F67-F64</f>
        <v>0</v>
      </c>
      <c r="G68" s="44">
        <f>G67-G64</f>
        <v>0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29" t="s">
        <v>145</v>
      </c>
      <c r="E69" s="130"/>
      <c r="F69" s="130"/>
      <c r="G69" s="130"/>
      <c r="H69" s="131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06" t="s">
        <v>145</v>
      </c>
      <c r="E70" s="107"/>
      <c r="F70" s="107"/>
      <c r="G70" s="107"/>
      <c r="H70" s="108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2" t="s">
        <v>101</v>
      </c>
      <c r="B72" s="133"/>
      <c r="C72" s="133"/>
      <c r="D72" s="133"/>
      <c r="E72" s="133"/>
      <c r="F72" s="133"/>
      <c r="G72" s="133"/>
      <c r="H72" s="134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98"/>
      <c r="F73" s="99"/>
      <c r="G73" s="105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98"/>
      <c r="F74" s="99"/>
      <c r="G74" s="105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98"/>
      <c r="F75" s="99"/>
      <c r="G75" s="105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06"/>
      <c r="F76" s="107"/>
      <c r="G76" s="108"/>
      <c r="H76" s="26">
        <f>D68+E68+F68+G68+H68</f>
        <v>0</v>
      </c>
    </row>
    <row r="77" spans="1:8" ht="25.5" customHeight="1" thickBot="1">
      <c r="A77" s="132" t="s">
        <v>107</v>
      </c>
      <c r="B77" s="133"/>
      <c r="C77" s="133"/>
      <c r="D77" s="133"/>
      <c r="E77" s="133"/>
      <c r="F77" s="133"/>
      <c r="G77" s="133"/>
      <c r="H77" s="134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98"/>
      <c r="F78" s="99"/>
      <c r="G78" s="105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09"/>
      <c r="F79" s="110"/>
      <c r="G79" s="111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03" t="s">
        <v>167</v>
      </c>
      <c r="F80" s="104"/>
      <c r="G80" s="104"/>
      <c r="H80" s="97"/>
    </row>
    <row r="81" ht="12.75">
      <c r="A81" s="1"/>
    </row>
    <row r="82" ht="12.75">
      <c r="A82" s="1"/>
    </row>
    <row r="83" spans="1:8" ht="38.25" customHeight="1">
      <c r="A83" s="102" t="s">
        <v>172</v>
      </c>
      <c r="B83" s="102"/>
      <c r="C83" s="102"/>
      <c r="D83" s="102"/>
      <c r="E83" s="102"/>
      <c r="F83" s="102"/>
      <c r="G83" s="102"/>
      <c r="H83" s="102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1" t="s">
        <v>115</v>
      </c>
      <c r="D86" s="122"/>
      <c r="E86" s="123"/>
    </row>
    <row r="87" spans="1:5" ht="18.75" customHeight="1" thickBot="1">
      <c r="A87" s="29">
        <v>2</v>
      </c>
      <c r="B87" s="4" t="s">
        <v>116</v>
      </c>
      <c r="C87" s="121" t="s">
        <v>117</v>
      </c>
      <c r="D87" s="122"/>
      <c r="E87" s="123"/>
    </row>
    <row r="88" spans="1:5" ht="16.5" customHeight="1" thickBot="1">
      <c r="A88" s="29">
        <v>3</v>
      </c>
      <c r="B88" s="4" t="s">
        <v>118</v>
      </c>
      <c r="C88" s="121" t="s">
        <v>119</v>
      </c>
      <c r="D88" s="122"/>
      <c r="E88" s="123"/>
    </row>
    <row r="89" spans="1:5" ht="13.5" thickBot="1">
      <c r="A89" s="29">
        <v>4</v>
      </c>
      <c r="B89" s="4" t="s">
        <v>16</v>
      </c>
      <c r="C89" s="121" t="s">
        <v>120</v>
      </c>
      <c r="D89" s="122"/>
      <c r="E89" s="123"/>
    </row>
    <row r="90" spans="1:5" ht="24" customHeight="1" thickBot="1">
      <c r="A90" s="29">
        <v>5</v>
      </c>
      <c r="B90" s="4" t="s">
        <v>86</v>
      </c>
      <c r="C90" s="121" t="s">
        <v>121</v>
      </c>
      <c r="D90" s="122"/>
      <c r="E90" s="123"/>
    </row>
    <row r="91" spans="1:5" ht="21" customHeight="1" thickBot="1">
      <c r="A91" s="30">
        <v>6</v>
      </c>
      <c r="B91" s="31" t="s">
        <v>122</v>
      </c>
      <c r="C91" s="121" t="s">
        <v>123</v>
      </c>
      <c r="D91" s="122"/>
      <c r="E91" s="123"/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2016-03-18T02:00:08Z</dcterms:modified>
  <cp:category/>
  <cp:version/>
  <cp:contentType/>
  <cp:contentStatus/>
</cp:coreProperties>
</file>