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<sst xmlns="http://schemas.openxmlformats.org/spreadsheetml/2006/main" count="278" uniqueCount="174">
  <si>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</si>
  <si>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</si>
  <si>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</si>
  <si>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</si>
  <si>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</si>
  <si>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</si>
  <si>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</si>
  <si>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</si>
  <si>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</si>
  <si>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</si>
  <si>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</si>
  <si>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</si>
  <si>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</si>
  <si>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</si>
  <si>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</si>
  <si>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</si>
  <si>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</si>
  <si>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</si>
  <si>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</si>
  <si>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</si>
  <si>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</si>
  <si>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</si>
  <si>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</si>
  <si>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</si>
  <si>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</si>
  <si>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</si>
  <si>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</si>
  <si>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</si>
  <si>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</si>
  <si>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</si>
  <si>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</si>
  <si>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</si>
  <si>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</si>
  <si>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</si>
  <si>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</si>
  <si>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</si>
  <si>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</si>
  <si>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</si>
  <si>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</si>
  <si>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</si>
  <si>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</si>
  <si>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</si>
  <si>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</si>
  <si>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</si>
  <si>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</si>
  <si>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</si>
  <si>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</si>
  <si>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</si>
  <si>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</si>
  <si>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</si>
  <si>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</si>
  <si>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</si>
  <si>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</si>
  <si>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</si>
  <si>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</si>
  <si>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</si>
  <si>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</si>
  <si>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</si>
  <si>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</si>
  <si>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</si>
  <si>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</si>
  <si>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</si>
  <si>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</si>
  <si>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</si>
  <si>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</si>
  <si>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</si>
  <si>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</si>
  <si>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</si>
  <si>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</si>
  <si>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</si>
  <si>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</si>
  <si>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</si>
  <si>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</si>
  <si>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</si>
  <si>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</si>
  <si>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</si>
  <si>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</si>
  <si>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</si>
  <si>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</si>
  <si>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</si>
  <si>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</si>
  <si>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</si>
  <si>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</si>
  <si>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</si>
  <si>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</si>
  <si>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</si>
  <si>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</si>
  <si>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</si>
  <si>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</si>
  <si>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</si>
  <si>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</si>
  <si>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</si>
  <si>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</si>
  <si>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</si>
  <si>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</si>
  <si>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</si>
  <si>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</si>
  <si>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</si>
  <si>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</si>
  <si>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</si>
  <si>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</si>
  <si>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</si>
  <si>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</si>
  <si>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</si>
  <si>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</si>
  <si>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</si>
  <si>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</si>
  <si>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</si>
  <si>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</si>
  <si>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</si>
  <si>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</si>
  <si>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</si>
  <si>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</si>
  <si>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</si>
  <si>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</si>
  <si>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</si>
  <si>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</si>
  <si>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</si>
  <si>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</si>
  <si>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</si>
  <si>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</si>
  <si>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</si>
  <si>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</si>
  <si>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</si>
  <si>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</si>
  <si>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</si>
  <si>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</si>
  <si>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</si>
  <si>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</si>
  <si>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</si>
  <si>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</si>
  <si>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</si>
  <si>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</si>
  <si>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</si>
  <si>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</si>
  <si>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</si>
  <si>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</si>
  <si>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</si>
  <si>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</si>
  <si>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</si>
  <si>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</si>
  <si>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</si>
  <si>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</si>
  <si>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</si>
  <si>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</si>
  <si>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</si>
  <si>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</si>
  <si>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</si>
  <si>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</si>
  <si>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</si>
  <si>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</si>
  <si>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</si>
  <si>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</si>
  <si>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</si>
  <si>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</si>
  <si>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</si>
  <si>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</si>
  <si>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</si>
  <si>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</si>
  <si>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</si>
  <si>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</si>
  <si>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</si>
  <si>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</si>
  <si>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</si>
  <si>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</si>
  <si>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</si>
  <si>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</si>
  <si>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</si>
  <si>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</si>
  <si>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</si>
  <si>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</si>
  <si>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</si>
  <si>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</si>
  <si>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д.26А       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</si>
</sst>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18" borderId="17" xfId="0" applyNumberFormat="1" applyFont="1" applyFill="1" applyBorder="1" applyAlignment="1">
      <alignment/>
    </xf>
    <xf numFmtId="0" fontId="4" fillId="18" borderId="24" xfId="0" applyFont="1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0" fontId="0" fillId="18" borderId="11" xfId="0" applyFont="1" applyFill="1" applyBorder="1" applyAlignment="1">
      <alignment vertical="top" wrapText="1"/>
    </xf>
    <xf numFmtId="0" fontId="4" fillId="2" borderId="24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18" borderId="31" xfId="0" applyFont="1" applyFill="1" applyBorder="1" applyAlignment="1">
      <alignment wrapText="1"/>
    </xf>
    <xf numFmtId="0" fontId="4" fillId="18" borderId="11" xfId="0" applyFont="1" applyFill="1" applyBorder="1" applyAlignment="1">
      <alignment wrapText="1"/>
    </xf>
    <xf numFmtId="0" fontId="4" fillId="18" borderId="27" xfId="0" applyFont="1" applyFill="1" applyBorder="1" applyAlignment="1">
      <alignment wrapText="1"/>
    </xf>
    <xf numFmtId="0" fontId="4" fillId="18" borderId="15" xfId="0" applyFont="1" applyFill="1" applyBorder="1" applyAlignment="1">
      <alignment wrapText="1"/>
    </xf>
    <xf numFmtId="0" fontId="4" fillId="18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18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18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79">
          <cell r="S179">
            <v>38.9</v>
          </cell>
        </row>
        <row r="180">
          <cell r="S180">
            <v>2.3</v>
          </cell>
          <cell r="Z180">
            <v>0.4299999999999999</v>
          </cell>
        </row>
        <row r="181">
          <cell r="U181">
            <v>-8.881784197001252E-16</v>
          </cell>
          <cell r="X181">
            <v>314.7</v>
          </cell>
          <cell r="Z181">
            <v>63.16999999999979</v>
          </cell>
        </row>
        <row r="182">
          <cell r="S182">
            <v>14563.29</v>
          </cell>
          <cell r="X182">
            <v>8038.8</v>
          </cell>
          <cell r="Z182">
            <v>8702.89999999999</v>
          </cell>
        </row>
        <row r="183">
          <cell r="S183">
            <v>543.36</v>
          </cell>
          <cell r="Z183">
            <v>130.82999999999998</v>
          </cell>
        </row>
        <row r="184">
          <cell r="S184">
            <v>7053.339999999999</v>
          </cell>
          <cell r="U184">
            <v>-1571.2400000000002</v>
          </cell>
          <cell r="W184">
            <v>11875.57</v>
          </cell>
          <cell r="Z184">
            <v>7963.4299999999985</v>
          </cell>
        </row>
        <row r="185">
          <cell r="S185">
            <v>5116.57</v>
          </cell>
          <cell r="Z185">
            <v>948.49</v>
          </cell>
        </row>
        <row r="186">
          <cell r="S186">
            <v>7825.92</v>
          </cell>
          <cell r="U186">
            <v>3201.64</v>
          </cell>
          <cell r="W186">
            <v>19209.839999999997</v>
          </cell>
          <cell r="Z186">
            <v>6401.7699999999895</v>
          </cell>
        </row>
        <row r="187">
          <cell r="S187">
            <v>5548.46</v>
          </cell>
          <cell r="Z187">
            <v>1475.27</v>
          </cell>
        </row>
        <row r="188">
          <cell r="S188">
            <v>9619.54</v>
          </cell>
          <cell r="X188">
            <v>14530.199999999999</v>
          </cell>
          <cell r="Z188">
            <v>10731.38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11096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68">
      <selection activeCell="H87" sqref="H8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0" t="s">
        <v>173</v>
      </c>
      <c r="B1" s="130"/>
      <c r="C1" s="130"/>
      <c r="D1" s="130"/>
      <c r="E1" s="130"/>
      <c r="F1" s="130"/>
      <c r="G1" s="130"/>
      <c r="H1" s="13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0"/>
      <c r="E3" s="99"/>
      <c r="F3" s="14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1"/>
      <c r="E4" s="132"/>
      <c r="F4" s="13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4"/>
      <c r="E5" s="135"/>
      <c r="F5" s="13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37"/>
      <c r="E6" s="138"/>
      <c r="F6" s="139"/>
      <c r="G6" s="36">
        <v>42735</v>
      </c>
      <c r="H6" s="5"/>
    </row>
    <row r="7" spans="1:8" ht="38.25" customHeight="1" thickBot="1">
      <c r="A7" s="145" t="s">
        <v>13</v>
      </c>
      <c r="B7" s="93"/>
      <c r="C7" s="93"/>
      <c r="D7" s="146"/>
      <c r="E7" s="146"/>
      <c r="F7" s="146"/>
      <c r="G7" s="93"/>
      <c r="H7" s="94"/>
    </row>
    <row r="8" spans="1:8" ht="33" customHeight="1" thickBot="1">
      <c r="A8" s="40" t="s">
        <v>0</v>
      </c>
      <c r="B8" s="39" t="s">
        <v>1</v>
      </c>
      <c r="C8" s="41" t="s">
        <v>2</v>
      </c>
      <c r="D8" s="142" t="s">
        <v>3</v>
      </c>
      <c r="E8" s="143"/>
      <c r="F8" s="14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10256.42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'[1]Report'!$S$179+'[1]Report'!$S$180+'[1]Report'!$S$182+'[1]Report'!$S$183+'[1]Report'!$S$184+'[1]Report'!$S$185+'[1]Report'!$S$186+'[1]Report'!$S$187+'[1]Report'!$S$188</f>
        <v>50311.68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6" t="s">
        <v>23</v>
      </c>
      <c r="E12" s="107"/>
      <c r="F12" s="108"/>
      <c r="G12" s="63">
        <f>G13+G14+G20+G21+G22+G23</f>
        <v>55284.81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'[1]Report'!$W$186+'[1]Report'!$U$186</f>
        <v>22411.479999999996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'[1]Report'!$X$182</f>
        <v>8038.8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'[1]Report'!$Z$182+'[1]Report'!$Z$183</f>
        <v>8833.72999999999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'[1]Report'!$S$182+'[1]Report'!$S$183+'[1]Report'!$X$182-'[1]Report'!$Z$182-'[1]Report'!$Z$183</f>
        <v>14311.72000000001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f>'[2]общий свод 2016 '!$K$721</f>
        <v>11096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10256.42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7994.1499999999905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'[1]Report'!$X$188</f>
        <v>14530.199999999999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'[1]Report'!$W$184+'[1]Report'!$U$184</f>
        <v>10304.33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03" t="s">
        <v>153</v>
      </c>
      <c r="E23" s="104"/>
      <c r="F23" s="105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36354.49999999998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6" t="s">
        <v>38</v>
      </c>
      <c r="E25" s="107"/>
      <c r="F25" s="108"/>
      <c r="G25" s="85">
        <f>'[1]Report'!$Z$180+'[1]Report'!$Z$182+'[1]Report'!$Z$183+'[1]Report'!$Z$184+'[1]Report'!$Z$185+'[1]Report'!$Z$186+'[1]Report'!$Z$188+'[1]Report'!$Z$187</f>
        <v>36354.49999999998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46610.91999999998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7994.1499999999905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69241.99000000002</v>
      </c>
      <c r="H34" s="49"/>
    </row>
    <row r="35" spans="1:8" ht="38.25" customHeight="1" thickBot="1">
      <c r="A35" s="91" t="s">
        <v>58</v>
      </c>
      <c r="B35" s="92"/>
      <c r="C35" s="92"/>
      <c r="D35" s="92"/>
      <c r="E35" s="92"/>
      <c r="F35" s="93"/>
      <c r="G35" s="92"/>
      <c r="H35" s="94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11096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5.09</v>
      </c>
      <c r="F38" s="83" t="s">
        <v>136</v>
      </c>
      <c r="G38" s="60">
        <v>3810334293</v>
      </c>
      <c r="H38" s="61">
        <f>G13</f>
        <v>22411.479999999996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14530.199999999999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10304.33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02"/>
      <c r="G43" s="88"/>
      <c r="H43" s="61">
        <f>SUM(H37:H42)</f>
        <v>58342.009999999995</v>
      </c>
    </row>
    <row r="44" spans="1:8" ht="19.5" customHeight="1" thickBot="1">
      <c r="A44" s="91" t="s">
        <v>64</v>
      </c>
      <c r="B44" s="92"/>
      <c r="C44" s="92"/>
      <c r="D44" s="92"/>
      <c r="E44" s="92"/>
      <c r="F44" s="92"/>
      <c r="G44" s="92"/>
      <c r="H44" s="101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118" t="s">
        <v>74</v>
      </c>
      <c r="B49" s="119"/>
      <c r="C49" s="119"/>
      <c r="D49" s="119"/>
      <c r="E49" s="119"/>
      <c r="F49" s="119"/>
      <c r="G49" s="119"/>
      <c r="H49" s="12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09" t="s">
        <v>57</v>
      </c>
      <c r="E55" s="110"/>
      <c r="F55" s="57">
        <f>D62+E62+F62+G62+H62</f>
        <v>251.5300000000002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0</v>
      </c>
      <c r="E59" s="79">
        <f>E60/117.48</f>
        <v>0</v>
      </c>
      <c r="F59" s="79">
        <f>F60/12</f>
        <v>0</v>
      </c>
      <c r="G59" s="80">
        <f>G60/18.26</f>
        <v>0</v>
      </c>
      <c r="H59" s="81">
        <f>H60/0.88</f>
        <v>357.6136363636364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0</v>
      </c>
      <c r="G60" s="75">
        <v>0</v>
      </c>
      <c r="H60" s="71">
        <f>'[1]Report'!$X$181</f>
        <v>314.7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0</v>
      </c>
      <c r="G61" s="72">
        <v>0</v>
      </c>
      <c r="H61" s="72">
        <f>'[1]Report'!$Z$181</f>
        <v>63.16999999999979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0</v>
      </c>
      <c r="G62" s="81">
        <f>G60-G61</f>
        <v>0</v>
      </c>
      <c r="H62" s="81">
        <f>H60-H61</f>
        <v>251.5300000000002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0</v>
      </c>
      <c r="G63" s="74">
        <v>0</v>
      </c>
      <c r="H63" s="74">
        <f>H60+'[1]Report'!$U$181</f>
        <v>314.7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4" t="s">
        <v>145</v>
      </c>
      <c r="E65" s="125"/>
      <c r="F65" s="125"/>
      <c r="G65" s="125"/>
      <c r="H65" s="126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7" t="s">
        <v>145</v>
      </c>
      <c r="E66" s="128"/>
      <c r="F66" s="128"/>
      <c r="G66" s="128"/>
      <c r="H66" s="129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1" t="s">
        <v>101</v>
      </c>
      <c r="B68" s="92"/>
      <c r="C68" s="92"/>
      <c r="D68" s="92"/>
      <c r="E68" s="92"/>
      <c r="F68" s="92"/>
      <c r="G68" s="92"/>
      <c r="H68" s="101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7"/>
      <c r="F72" s="128"/>
      <c r="G72" s="129"/>
      <c r="H72" s="26">
        <f>D64+E64+F64+G64+H64</f>
        <v>0</v>
      </c>
    </row>
    <row r="73" spans="1:8" ht="25.5" customHeight="1" thickBot="1">
      <c r="A73" s="91" t="s">
        <v>107</v>
      </c>
      <c r="B73" s="92"/>
      <c r="C73" s="92"/>
      <c r="D73" s="92"/>
      <c r="E73" s="92"/>
      <c r="F73" s="92"/>
      <c r="G73" s="92"/>
      <c r="H73" s="101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/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15"/>
      <c r="F75" s="116"/>
      <c r="G75" s="11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2" t="s">
        <v>167</v>
      </c>
      <c r="F76" s="113"/>
      <c r="G76" s="113"/>
      <c r="H76" s="114"/>
    </row>
    <row r="77" ht="12.75">
      <c r="A77" s="1"/>
    </row>
    <row r="78" ht="12.75">
      <c r="A78" s="1"/>
    </row>
    <row r="79" spans="1:8" ht="38.25" customHeight="1">
      <c r="A79" s="111" t="s">
        <v>172</v>
      </c>
      <c r="B79" s="111"/>
      <c r="C79" s="111"/>
      <c r="D79" s="111"/>
      <c r="E79" s="111"/>
      <c r="F79" s="111"/>
      <c r="G79" s="111"/>
      <c r="H79" s="11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1" t="s">
        <v>115</v>
      </c>
      <c r="D82" s="122"/>
      <c r="E82" s="123"/>
    </row>
    <row r="83" spans="1:5" ht="18.75" customHeight="1" thickBot="1">
      <c r="A83" s="29">
        <v>2</v>
      </c>
      <c r="B83" s="4" t="s">
        <v>116</v>
      </c>
      <c r="C83" s="121" t="s">
        <v>117</v>
      </c>
      <c r="D83" s="122"/>
      <c r="E83" s="123"/>
    </row>
    <row r="84" spans="1:5" ht="16.5" customHeight="1" thickBot="1">
      <c r="A84" s="29">
        <v>3</v>
      </c>
      <c r="B84" s="4" t="s">
        <v>118</v>
      </c>
      <c r="C84" s="121" t="s">
        <v>119</v>
      </c>
      <c r="D84" s="122"/>
      <c r="E84" s="123"/>
    </row>
    <row r="85" spans="1:5" ht="13.5" thickBot="1">
      <c r="A85" s="29">
        <v>4</v>
      </c>
      <c r="B85" s="4" t="s">
        <v>16</v>
      </c>
      <c r="C85" s="121" t="s">
        <v>120</v>
      </c>
      <c r="D85" s="122"/>
      <c r="E85" s="123"/>
    </row>
    <row r="86" spans="1:5" ht="24" customHeight="1" thickBot="1">
      <c r="A86" s="29">
        <v>5</v>
      </c>
      <c r="B86" s="4" t="s">
        <v>86</v>
      </c>
      <c r="C86" s="121" t="s">
        <v>121</v>
      </c>
      <c r="D86" s="122"/>
      <c r="E86" s="123"/>
    </row>
    <row r="87" spans="1:5" ht="21" customHeight="1" thickBot="1">
      <c r="A87" s="30">
        <v>6</v>
      </c>
      <c r="B87" s="31" t="s">
        <v>122</v>
      </c>
      <c r="C87" s="121" t="s">
        <v>123</v>
      </c>
      <c r="D87" s="122"/>
      <c r="E87" s="123"/>
    </row>
  </sheetData>
  <sheetProtection/>
  <mergeCells count="65">
    <mergeCell ref="D46:E46"/>
    <mergeCell ref="D34:F34"/>
    <mergeCell ref="A44:H44"/>
    <mergeCell ref="D29:F29"/>
    <mergeCell ref="D31:F31"/>
    <mergeCell ref="D30:F30"/>
    <mergeCell ref="D32:F32"/>
    <mergeCell ref="D25:F25"/>
    <mergeCell ref="D26:F26"/>
    <mergeCell ref="D3:F3"/>
    <mergeCell ref="D8:F8"/>
    <mergeCell ref="A7:H7"/>
    <mergeCell ref="D22:F22"/>
    <mergeCell ref="A1:H1"/>
    <mergeCell ref="D4:F4"/>
    <mergeCell ref="D5:F5"/>
    <mergeCell ref="D6:F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A79:H79"/>
    <mergeCell ref="E76:H76"/>
    <mergeCell ref="E70:G70"/>
    <mergeCell ref="D50:E50"/>
    <mergeCell ref="D51:E51"/>
    <mergeCell ref="D52:E52"/>
    <mergeCell ref="E75:G75"/>
    <mergeCell ref="D53:E53"/>
    <mergeCell ref="D9:F9"/>
    <mergeCell ref="D16:F16"/>
    <mergeCell ref="D10:F10"/>
    <mergeCell ref="D11:F11"/>
    <mergeCell ref="D12:F12"/>
    <mergeCell ref="D23:F23"/>
    <mergeCell ref="D24:F24"/>
    <mergeCell ref="D17:F17"/>
    <mergeCell ref="D18:F18"/>
    <mergeCell ref="D19:F19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E71:G71"/>
    <mergeCell ref="D27:F27"/>
    <mergeCell ref="D33:F33"/>
    <mergeCell ref="D48:E48"/>
    <mergeCell ref="A35:H35"/>
    <mergeCell ref="D54:E54"/>
    <mergeCell ref="D55:E55"/>
    <mergeCell ref="D47:E47"/>
    <mergeCell ref="A49:H49"/>
    <mergeCell ref="D45:E4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2017-03-15T06:58:08Z</dcterms:modified>
  <cp:category/>
  <cp:version/>
  <cp:contentType/>
  <cp:contentStatus/>
</cp:coreProperties>
</file>