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<sst xmlns="http://schemas.openxmlformats.org/spreadsheetml/2006/main" count="278" uniqueCount="174">
  <si>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</si>
  <si>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</si>
  <si>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</si>
  <si>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</si>
  <si>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</si>
  <si>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</si>
  <si>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</si>
  <si>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</si>
  <si>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</si>
  <si>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</si>
  <si>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</si>
  <si>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</si>
  <si>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</si>
  <si>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</si>
  <si>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</si>
  <si>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</si>
  <si>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</si>
  <si>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</si>
  <si>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</si>
  <si>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</si>
  <si>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</si>
  <si>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</si>
  <si>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</si>
  <si>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</si>
  <si>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</si>
  <si>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</si>
  <si>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</si>
  <si>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</si>
  <si>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</si>
  <si>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</si>
  <si>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</si>
  <si>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</si>
  <si>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</si>
  <si>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</si>
  <si>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</si>
  <si>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</si>
  <si>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</si>
  <si>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</si>
  <si>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</si>
  <si>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</si>
  <si>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</si>
  <si>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</si>
  <si>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</si>
  <si>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</si>
  <si>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</si>
  <si>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</si>
  <si>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</si>
  <si>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</si>
  <si>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</si>
  <si>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</si>
  <si>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</si>
  <si>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</si>
  <si>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</si>
  <si>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</si>
  <si>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</si>
  <si>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</si>
  <si>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</si>
  <si>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</si>
  <si>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</si>
  <si>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</si>
  <si>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</si>
  <si>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</si>
  <si>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</si>
  <si>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</si>
  <si>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</si>
  <si>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</si>
  <si>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</si>
  <si>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</si>
  <si>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</si>
  <si>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</si>
  <si>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</si>
  <si>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</si>
  <si>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</si>
  <si>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</si>
  <si>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</si>
  <si>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</si>
  <si>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</si>
  <si>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</si>
  <si>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</si>
  <si>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</si>
  <si>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</si>
  <si>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</si>
  <si>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</si>
  <si>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</si>
  <si>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</si>
  <si>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</si>
  <si>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</si>
  <si>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</si>
  <si>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</si>
  <si>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</si>
  <si>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</si>
  <si>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</si>
  <si>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</si>
  <si>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</si>
  <si>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</si>
  <si>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</si>
  <si>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</si>
  <si>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</si>
  <si>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</si>
  <si>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</si>
  <si>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</si>
  <si>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</si>
  <si>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</si>
  <si>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</si>
  <si>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</si>
  <si>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</si>
  <si>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</si>
  <si>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</si>
  <si>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</si>
  <si>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</si>
  <si>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</si>
  <si>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</si>
  <si>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</si>
  <si>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</si>
  <si>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</si>
  <si>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</si>
  <si>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</si>
  <si>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</si>
  <si>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</si>
  <si>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</si>
  <si>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</si>
  <si>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</si>
  <si>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</si>
  <si>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</si>
  <si>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</si>
  <si>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</si>
  <si>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</si>
  <si>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</si>
  <si>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</si>
  <si>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</si>
  <si>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</si>
  <si>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</si>
  <si>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</si>
  <si>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</si>
  <si>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</si>
  <si>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</si>
  <si>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</si>
  <si>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</si>
  <si>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</si>
  <si>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</si>
  <si>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</si>
  <si>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</si>
  <si>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</si>
  <si>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</si>
  <si>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</si>
  <si>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</si>
  <si>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</si>
  <si>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</si>
  <si>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</si>
  <si>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</si>
  <si>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</si>
  <si>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</si>
  <si>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</si>
  <si>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</si>
  <si>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</si>
  <si>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</si>
  <si>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</si>
  <si>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</si>
  <si>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</si>
  <si>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</si>
  <si>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</si>
  <si>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</si>
  <si>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</si>
  <si>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</si>
  <si>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</si>
  <si>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</si>
  <si>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</si>
  <si>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</si>
  <si>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</si>
  <si>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</si>
  <si>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</si>
  <si>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</si>
  <si>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</si>
  <si>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9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</si>
</sst>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H59" sqref="H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6" t="s">
        <v>173</v>
      </c>
      <c r="B1" s="86"/>
      <c r="C1" s="86"/>
      <c r="D1" s="86"/>
      <c r="E1" s="86"/>
      <c r="F1" s="86"/>
      <c r="G1" s="86"/>
      <c r="H1" s="8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0"/>
      <c r="E3" s="122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87"/>
      <c r="E4" s="88"/>
      <c r="F4" s="8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0"/>
      <c r="E5" s="91"/>
      <c r="F5" s="9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3"/>
      <c r="E6" s="94"/>
      <c r="F6" s="95"/>
      <c r="G6" s="36">
        <v>42369</v>
      </c>
      <c r="H6" s="5"/>
    </row>
    <row r="7" spans="1:8" ht="38.25" customHeight="1" thickBot="1">
      <c r="A7" s="135" t="s">
        <v>13</v>
      </c>
      <c r="B7" s="107"/>
      <c r="C7" s="107"/>
      <c r="D7" s="136"/>
      <c r="E7" s="136"/>
      <c r="F7" s="136"/>
      <c r="G7" s="107"/>
      <c r="H7" s="10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4">
        <v>4367.96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65">
        <f>2897.63+1522+2073.03+18.98+2052.42+18.26+2059.47+791.71+3116.05+1613.32</f>
        <v>16162.869999999999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7" t="s">
        <v>23</v>
      </c>
      <c r="E12" s="128"/>
      <c r="F12" s="129"/>
      <c r="G12" s="63">
        <f>G13+G14+G20+G21+G22+G23</f>
        <v>21768.74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6">
        <f>1445.72+6234.13</f>
        <v>7679.85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66">
        <f>779.58+3897.9</f>
        <v>4677.4800000000005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66">
        <f>676.45+285.53+3065.95</f>
        <v>4027.93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67">
        <f>2052.42+G14-G15</f>
        <v>2701.9700000000007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6">
        <v>13861.77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4367.96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6">
        <f>G18+G15-G17</f>
        <v>-5465.880000000001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6">
        <f>739.32+3577.37</f>
        <v>4316.69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5">
        <f>849.12+4245.6</f>
        <v>5094.72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1" t="s">
        <v>35</v>
      </c>
      <c r="E24" s="122"/>
      <c r="F24" s="123"/>
      <c r="G24" s="68">
        <f>G25+G26+G27+G28+G29+G30</f>
        <v>18311.77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7" t="s">
        <v>38</v>
      </c>
      <c r="E25" s="128"/>
      <c r="F25" s="129"/>
      <c r="G25" s="85">
        <f>676.02+645.61+741.48+676.45+3065.95+3130.71+5127.6+2925.04</f>
        <v>16988.86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66">
        <f>42.42+285.53+293.1+419.14+282.72</f>
        <v>1322.91</v>
      </c>
      <c r="H29" s="49"/>
      <c r="I29" s="5"/>
    </row>
    <row r="30" spans="1:9" ht="13.5" customHeight="1" thickBot="1">
      <c r="A30" s="4"/>
      <c r="B30" s="13"/>
      <c r="C30" s="3"/>
      <c r="D30" s="101" t="s">
        <v>166</v>
      </c>
      <c r="E30" s="102"/>
      <c r="F30" s="10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1" t="s">
        <v>51</v>
      </c>
      <c r="E31" s="102"/>
      <c r="F31" s="103"/>
      <c r="G31" s="69">
        <f>G24+G10</f>
        <v>22679.73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1" t="s">
        <v>53</v>
      </c>
      <c r="E32" s="102"/>
      <c r="F32" s="10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1" t="s">
        <v>55</v>
      </c>
      <c r="E33" s="102"/>
      <c r="F33" s="103"/>
      <c r="G33" s="76">
        <f>G19</f>
        <v>-5465.880000000001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1" t="s">
        <v>57</v>
      </c>
      <c r="E34" s="102"/>
      <c r="F34" s="103"/>
      <c r="G34" s="49">
        <f>G11+G12-G24</f>
        <v>19619.84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07"/>
      <c r="G35" s="105"/>
      <c r="H35" s="10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13861.77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2.52</v>
      </c>
      <c r="F38" s="83" t="s">
        <v>136</v>
      </c>
      <c r="G38" s="60">
        <v>3810334293</v>
      </c>
      <c r="H38" s="61">
        <f>G13</f>
        <v>7679.85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4316.69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5094.72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8"/>
      <c r="G43" s="103"/>
      <c r="H43" s="61">
        <f>SUM(H37:H42)</f>
        <v>30953.030000000002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9" t="s">
        <v>141</v>
      </c>
      <c r="E45" s="10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9" t="s">
        <v>69</v>
      </c>
      <c r="E46" s="10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9" t="s">
        <v>71</v>
      </c>
      <c r="E47" s="10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9" t="s">
        <v>73</v>
      </c>
      <c r="E48" s="100"/>
      <c r="F48" s="56">
        <v>0</v>
      </c>
      <c r="G48" s="51"/>
      <c r="H48" s="49"/>
    </row>
    <row r="49" spans="1:8" ht="18.75" customHeight="1" thickBot="1">
      <c r="A49" s="96" t="s">
        <v>74</v>
      </c>
      <c r="B49" s="97"/>
      <c r="C49" s="97"/>
      <c r="D49" s="97"/>
      <c r="E49" s="97"/>
      <c r="F49" s="97"/>
      <c r="G49" s="97"/>
      <c r="H49" s="9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9" t="s">
        <v>15</v>
      </c>
      <c r="E50" s="10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9" t="s">
        <v>18</v>
      </c>
      <c r="E51" s="10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9" t="s">
        <v>20</v>
      </c>
      <c r="E52" s="10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9" t="s">
        <v>53</v>
      </c>
      <c r="E53" s="10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9" t="s">
        <v>55</v>
      </c>
      <c r="E54" s="10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13776.099999999999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v>0</v>
      </c>
      <c r="E59" s="79">
        <v>0</v>
      </c>
      <c r="F59" s="79">
        <f>F60/12</f>
        <v>362.51666666666665</v>
      </c>
      <c r="G59" s="80">
        <f>G60/18.26</f>
        <v>4013.1407447973706</v>
      </c>
      <c r="H59" s="81">
        <f>H60/0.88</f>
        <v>113.27272727272728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771.52+32.13+3546.55</f>
        <v>4350.2</v>
      </c>
      <c r="G60" s="75">
        <f>8719.2+3003.72+45698.5+15858.53</f>
        <v>73279.95</v>
      </c>
      <c r="H60" s="71">
        <f>15.98+83.7</f>
        <v>99.68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659.5+2.76+28.02+120.02+2986.05</f>
        <v>3796.3500000000004</v>
      </c>
      <c r="G61" s="72">
        <f>1259+9280.21+413.39+2865.7+5746.78+3119.76+25642.71+1974.62+1121.17+8641.36</f>
        <v>60064.7</v>
      </c>
      <c r="H61" s="72">
        <f>9.75+82.92+0.01</f>
        <v>92.68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553.8499999999995</v>
      </c>
      <c r="G62" s="81">
        <f>G60-G61</f>
        <v>13215.25</v>
      </c>
      <c r="H62" s="81">
        <f>H60-H61</f>
        <v>7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765.16+32.13+3631.96</f>
        <v>4429.25</v>
      </c>
      <c r="G63" s="74">
        <f>15850.15+45575.29+9556.47+3239.67</f>
        <v>74221.58</v>
      </c>
      <c r="H63" s="74">
        <f>88.68</f>
        <v>88.68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79.05000000000018</v>
      </c>
      <c r="G64" s="44">
        <f>G63-G60</f>
        <v>941.6300000000047</v>
      </c>
      <c r="H64" s="44">
        <f>H63-H60</f>
        <v>-11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2" t="s">
        <v>145</v>
      </c>
      <c r="E65" s="113"/>
      <c r="F65" s="113"/>
      <c r="G65" s="113"/>
      <c r="H65" s="11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5" t="s">
        <v>145</v>
      </c>
      <c r="E66" s="116"/>
      <c r="F66" s="116"/>
      <c r="G66" s="116"/>
      <c r="H66" s="11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1"/>
      <c r="F69" s="102"/>
      <c r="G69" s="10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1"/>
      <c r="F70" s="102"/>
      <c r="G70" s="10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1"/>
      <c r="F71" s="102"/>
      <c r="G71" s="10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5"/>
      <c r="F72" s="116"/>
      <c r="G72" s="117"/>
      <c r="H72" s="26">
        <f>D64+E64+F64+G64+H64</f>
        <v>1009.6800000000048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1"/>
      <c r="F74" s="102"/>
      <c r="G74" s="10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4"/>
      <c r="F75" s="145"/>
      <c r="G75" s="14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1" t="s">
        <v>167</v>
      </c>
      <c r="F76" s="142"/>
      <c r="G76" s="142"/>
      <c r="H76" s="143"/>
    </row>
    <row r="77" ht="12.75">
      <c r="A77" s="1"/>
    </row>
    <row r="78" ht="12.75">
      <c r="A78" s="1"/>
    </row>
    <row r="79" spans="1:8" ht="38.25" customHeight="1">
      <c r="A79" s="140" t="s">
        <v>172</v>
      </c>
      <c r="B79" s="140"/>
      <c r="C79" s="140"/>
      <c r="D79" s="140"/>
      <c r="E79" s="140"/>
      <c r="F79" s="140"/>
      <c r="G79" s="140"/>
      <c r="H79" s="14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</sheetData>
  <sheetProtection/>
  <mergeCells count="65"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A7:H7"/>
    <mergeCell ref="D22:F22"/>
    <mergeCell ref="D23:F23"/>
    <mergeCell ref="D24:F24"/>
    <mergeCell ref="D25:F25"/>
    <mergeCell ref="D26:F26"/>
    <mergeCell ref="D28:F28"/>
    <mergeCell ref="A73:H73"/>
    <mergeCell ref="E69:G69"/>
    <mergeCell ref="F43:G43"/>
    <mergeCell ref="C86:E86"/>
    <mergeCell ref="D54:E54"/>
    <mergeCell ref="D55:E55"/>
    <mergeCell ref="D47:E47"/>
    <mergeCell ref="A79:H79"/>
    <mergeCell ref="E76:H76"/>
    <mergeCell ref="E70:G70"/>
    <mergeCell ref="D27:F27"/>
    <mergeCell ref="D33:F33"/>
    <mergeCell ref="C87:E87"/>
    <mergeCell ref="D65:H65"/>
    <mergeCell ref="D66:H66"/>
    <mergeCell ref="C82:E82"/>
    <mergeCell ref="C83:E83"/>
    <mergeCell ref="C84:E84"/>
    <mergeCell ref="C85:E85"/>
    <mergeCell ref="A68:H68"/>
    <mergeCell ref="D50:E50"/>
    <mergeCell ref="D51:E51"/>
    <mergeCell ref="D52:E52"/>
    <mergeCell ref="D48:E48"/>
    <mergeCell ref="A35:H35"/>
    <mergeCell ref="D29:F29"/>
    <mergeCell ref="D31:F31"/>
    <mergeCell ref="D30:F30"/>
    <mergeCell ref="D32:F32"/>
    <mergeCell ref="A1:H1"/>
    <mergeCell ref="D4:F4"/>
    <mergeCell ref="D5:F5"/>
    <mergeCell ref="D6:F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2016-03-11T07:38:14Z</dcterms:modified>
  <cp:category/>
  <cp:version/>
  <cp:contentType/>
  <cp:contentStatus/>
</cp:coreProperties>
</file>