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<sst xmlns="http://schemas.openxmlformats.org/spreadsheetml/2006/main" count="284" uniqueCount="179">
  <si>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</si>
  <si>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</si>
  <si>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</si>
  <si>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</si>
  <si>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</si>
  <si>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</si>
  <si>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</si>
  <si>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</si>
  <si>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</si>
  <si>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</si>
  <si>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</si>
  <si>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</si>
  <si>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</si>
  <si>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</si>
  <si>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</si>
  <si>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</si>
  <si>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</si>
  <si>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</si>
  <si>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</si>
  <si>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</si>
  <si>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</si>
  <si>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</si>
  <si>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</si>
  <si>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</si>
  <si>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</si>
  <si>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</si>
  <si>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</si>
  <si>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</si>
  <si>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</si>
  <si>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</si>
  <si>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</si>
  <si>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</si>
  <si>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</si>
  <si>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</si>
  <si>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</si>
  <si>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</si>
  <si>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</si>
  <si>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</si>
  <si>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</si>
  <si>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</si>
  <si>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</si>
  <si>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</si>
  <si>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</si>
  <si>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</si>
  <si>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</si>
  <si>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</si>
  <si>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</si>
  <si>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</si>
  <si>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</si>
  <si>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</si>
  <si>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</si>
  <si>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</si>
  <si>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</si>
  <si>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</si>
  <si>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</si>
  <si>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</si>
  <si>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</si>
  <si>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</si>
  <si>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</si>
  <si>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</si>
  <si>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</si>
  <si>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</si>
  <si>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</si>
  <si>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</si>
  <si>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</si>
  <si>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</si>
  <si>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</si>
  <si>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</si>
  <si>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</si>
  <si>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</si>
  <si>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</si>
  <si>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</si>
  <si>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</si>
  <si>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</si>
  <si>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</si>
  <si>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</si>
  <si>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</si>
  <si>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</si>
  <si>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</si>
  <si>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</si>
  <si>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</si>
  <si>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</si>
  <si>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</si>
  <si>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</si>
  <si>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</si>
  <si>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</si>
  <si>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</si>
  <si>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</si>
  <si>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</si>
  <si>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</si>
  <si>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</si>
  <si>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</si>
  <si>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</si>
  <si>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</si>
  <si>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</si>
  <si>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</si>
  <si>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</si>
  <si>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</si>
  <si>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</si>
  <si>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</si>
  <si>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</si>
  <si>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</si>
  <si>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</si>
  <si>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</si>
  <si>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</si>
  <si>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</si>
  <si>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</si>
  <si>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</si>
  <si>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</si>
  <si>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</si>
  <si>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</si>
  <si>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</si>
  <si>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</si>
  <si>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</si>
  <si>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</si>
  <si>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</si>
  <si>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</si>
  <si>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</si>
  <si>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</si>
  <si>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</si>
  <si>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</si>
  <si>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</si>
  <si>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</si>
  <si>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</si>
  <si>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</si>
  <si>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</si>
  <si>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</si>
  <si>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</si>
  <si>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</si>
  <si>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</si>
  <si>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</si>
  <si>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</si>
  <si>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</si>
  <si>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</si>
  <si>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</si>
  <si>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</si>
  <si>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</si>
  <si>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</si>
  <si>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</si>
  <si>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</si>
  <si>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</si>
  <si>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</si>
  <si>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</si>
  <si>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</si>
  <si>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</si>
  <si>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</si>
  <si>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</si>
  <si>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</si>
  <si>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</si>
  <si>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</si>
  <si>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</si>
  <si>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</si>
  <si>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</si>
  <si>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</si>
  <si>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</si>
  <si>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</si>
  <si>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</si>
  <si>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</si>
  <si>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</si>
  <si>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</si>
  <si>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</si>
  <si>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</si>
  <si>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</si>
  <si>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</si>
  <si>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</si>
  <si>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</si>
  <si>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</si>
  <si>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</si>
  <si>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</si>
  <si>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</si>
  <si>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</si>
  <si>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</si>
  <si>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</si>
  <si>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</si>
  <si>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</si>
  <si>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</si>
  <si>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</si>
  <si>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</si>
  <si>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54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</si>
</sst>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8719.1</v>
          </cell>
          <cell r="G7">
            <v>1248.34</v>
          </cell>
          <cell r="H7">
            <v>1171.24</v>
          </cell>
          <cell r="I7">
            <v>5824.71</v>
          </cell>
        </row>
        <row r="9">
          <cell r="C9">
            <v>99521.17</v>
          </cell>
          <cell r="F9">
            <v>93835.89</v>
          </cell>
          <cell r="G9">
            <v>7465.89</v>
          </cell>
          <cell r="H9">
            <v>6853.48</v>
          </cell>
          <cell r="I9">
            <v>86210.33</v>
          </cell>
        </row>
        <row r="12">
          <cell r="C12">
            <v>2975.3</v>
          </cell>
          <cell r="F12">
            <v>2918.85</v>
          </cell>
          <cell r="G12">
            <v>514.25</v>
          </cell>
          <cell r="H12">
            <v>400.19</v>
          </cell>
          <cell r="I12">
            <v>2323.64</v>
          </cell>
        </row>
        <row r="13">
          <cell r="C13">
            <v>451.5</v>
          </cell>
          <cell r="F13">
            <v>451.5</v>
          </cell>
          <cell r="G13">
            <v>63.77</v>
          </cell>
          <cell r="H13">
            <v>64.54</v>
          </cell>
          <cell r="I13">
            <v>1313.99</v>
          </cell>
        </row>
        <row r="14">
          <cell r="C14">
            <v>885.05</v>
          </cell>
          <cell r="F14">
            <v>885.05</v>
          </cell>
          <cell r="G14">
            <v>135.59</v>
          </cell>
          <cell r="H14">
            <v>119.68</v>
          </cell>
          <cell r="I14">
            <v>732.8</v>
          </cell>
        </row>
        <row r="15">
          <cell r="C15">
            <v>564881.62</v>
          </cell>
          <cell r="F15">
            <v>564881.62</v>
          </cell>
          <cell r="G15">
            <v>78371.3</v>
          </cell>
          <cell r="H15">
            <v>64605.45</v>
          </cell>
          <cell r="I15">
            <v>401654.29</v>
          </cell>
        </row>
        <row r="18">
          <cell r="C18">
            <v>39600.43</v>
          </cell>
          <cell r="F18">
            <v>40824.14</v>
          </cell>
          <cell r="G18">
            <v>3059.83</v>
          </cell>
          <cell r="H18">
            <v>3774.27</v>
          </cell>
          <cell r="I18">
            <v>35384.02</v>
          </cell>
        </row>
        <row r="20">
          <cell r="F20">
            <v>26914.9</v>
          </cell>
          <cell r="G20">
            <v>3818.55</v>
          </cell>
          <cell r="H20">
            <v>3349.27</v>
          </cell>
          <cell r="I20">
            <v>19799.78</v>
          </cell>
        </row>
        <row r="22">
          <cell r="F22">
            <v>28501.1</v>
          </cell>
          <cell r="G22">
            <v>3902.14</v>
          </cell>
          <cell r="H22">
            <v>3291.84</v>
          </cell>
          <cell r="I22">
            <v>20519.53</v>
          </cell>
        </row>
        <row r="24">
          <cell r="F24">
            <v>12004.9</v>
          </cell>
          <cell r="G24">
            <v>1706.61</v>
          </cell>
          <cell r="H24">
            <v>1498</v>
          </cell>
          <cell r="I24">
            <v>8817.13</v>
          </cell>
        </row>
        <row r="26">
          <cell r="F26">
            <v>54714.1</v>
          </cell>
          <cell r="G26">
            <v>7833.7</v>
          </cell>
          <cell r="H26">
            <v>7348.94</v>
          </cell>
          <cell r="I26">
            <v>36543.27</v>
          </cell>
        </row>
        <row r="31">
          <cell r="C31">
            <v>13766.61</v>
          </cell>
          <cell r="F31">
            <v>14162.55</v>
          </cell>
          <cell r="G31">
            <v>1195.6</v>
          </cell>
          <cell r="H31">
            <v>1315.29</v>
          </cell>
          <cell r="I31">
            <v>12039.41</v>
          </cell>
        </row>
        <row r="34">
          <cell r="F34">
            <v>27091.46</v>
          </cell>
          <cell r="G34">
            <v>3622.81</v>
          </cell>
          <cell r="H34">
            <v>3183.21</v>
          </cell>
          <cell r="I34">
            <v>18816.76</v>
          </cell>
        </row>
        <row r="35">
          <cell r="C35">
            <v>26624.34</v>
          </cell>
          <cell r="F35">
            <v>25784.2</v>
          </cell>
          <cell r="G35">
            <v>1632.64</v>
          </cell>
          <cell r="H35">
            <v>2618.45</v>
          </cell>
          <cell r="I35">
            <v>20725.41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62195.41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1166.67+5366.49+2502.87+2875.42+2639.91+855.18</f>
        <v>15406.539999999999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189302.44999999998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5"/>
      <c r="G13" s="65">
        <f>2400.7+'[4]Page1'!$F$24</f>
        <v>14405.599999999999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5"/>
      <c r="G14" s="92">
        <f>5382.98+'[4]Page1'!$F$20</f>
        <v>32297.88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5"/>
      <c r="G15" s="93">
        <f>857.61+4478+'[4]Page1'!$G$20+'[4]Page1'!$H$20+'[4]Page1'!$I$20</f>
        <v>32303.21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5"/>
      <c r="G16" s="94">
        <f>2639.91+G14-G15</f>
        <v>2634.5800000000017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5"/>
      <c r="G18" s="14">
        <f>G10</f>
        <v>62195.41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5"/>
      <c r="G19" s="73">
        <f>G18+G15-G17</f>
        <v>94498.62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5104.92+'[4]Page1'!$F$34</f>
        <v>32196.379999999997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5781.65+'[4]Page1'!$F$22</f>
        <v>34282.75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1743.82+'[4]Page1'!$F$7</f>
        <v>10462.92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10942.82+'[4]Page1'!$F$26</f>
        <v>65656.92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183378.49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1996.97+9103.09+4246.55+4798.57+1450.73+4478+'[4]Page1'!$I$7+'[4]Page1'!$I$20+'[4]Page1'!$I$22+'[4]Page1'!$I$24+'[4]Page1'!$I$26+'[4]Page1'!$I$34</f>
        <v>136395.09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5"/>
      <c r="G27" s="82">
        <f>382.49+1743.42+813.31+934.11+277.81+857.61+'[4]Page1'!$G$7+'[4]Page1'!$G$20+'[4]Page1'!$G$22+'[4]Page1'!$G$24+'[4]Page1'!$G$26+'[4]Page1'!$G$34</f>
        <v>27140.9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5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5"/>
      <c r="G29" s="70">
        <f>'[4]Page1'!$H$7+'[4]Page1'!$H$20+'[4]Page1'!$H$22+'[4]Page1'!$H$24+'[4]Page1'!$H$26+'[4]Page1'!$H$34</f>
        <v>19842.5</v>
      </c>
      <c r="H29" s="83"/>
      <c r="I29" s="79"/>
    </row>
    <row r="30" spans="1:9" ht="13.5" customHeight="1" thickBot="1">
      <c r="A30" s="4"/>
      <c r="B30" s="13"/>
      <c r="C30" s="3"/>
      <c r="D30" s="98" t="s">
        <v>166</v>
      </c>
      <c r="E30" s="99"/>
      <c r="F30" s="9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8" t="s">
        <v>175</v>
      </c>
      <c r="E32" s="99"/>
      <c r="F32" s="9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8" t="s">
        <v>51</v>
      </c>
      <c r="E35" s="99"/>
      <c r="F35" s="105"/>
      <c r="G35" s="66">
        <f>G24+G10</f>
        <v>245573.9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5"/>
      <c r="G37" s="73">
        <f>G19</f>
        <v>94498.62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8" t="s">
        <v>57</v>
      </c>
      <c r="E38" s="99"/>
      <c r="F38" s="105"/>
      <c r="G38" s="88">
        <f>G11+G12-G24</f>
        <v>21330.5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0.95</v>
      </c>
      <c r="F42" s="80" t="s">
        <v>136</v>
      </c>
      <c r="G42" s="60">
        <v>3810334293</v>
      </c>
      <c r="H42" s="61">
        <f>G13</f>
        <v>14405.599999999999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32196.379999999997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34282.75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10462.92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65656.92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157004.57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27012.01000000002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450.34809461060314</v>
      </c>
      <c r="E63" s="76">
        <f>E64/117.48</f>
        <v>1056.1993530813756</v>
      </c>
      <c r="F63" s="76">
        <f>F64/12</f>
        <v>2561.135</v>
      </c>
      <c r="G63" s="77">
        <f>G64/18.26</f>
        <v>3622.154983570646</v>
      </c>
      <c r="H63" s="78">
        <f>H64/0.88</f>
        <v>1197.806818181818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111802.42+'[4]Page1'!$F$15</f>
        <v>676684.04</v>
      </c>
      <c r="E64" s="65">
        <f>27327.56+'[4]Page1'!$F$9+'[4]Page1'!$F$12</f>
        <v>124082.3</v>
      </c>
      <c r="F64" s="65">
        <f>4497.92+'[4]Page1'!$F$13+'[4]Page1'!$F$35</f>
        <v>30733.620000000003</v>
      </c>
      <c r="G64" s="72">
        <f>8267.86+2886+'[4]Page1'!$F$18+'[4]Page1'!$F$31</f>
        <v>66140.55</v>
      </c>
      <c r="H64" s="68">
        <f>169.02+'[4]Page1'!$F$14</f>
        <v>1054.07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17812.27+94322.96+'[4]Page1'!$G$15+'[4]Page1'!$H$15+'[4]Page1'!$I$15</f>
        <v>656766.27</v>
      </c>
      <c r="E65" s="65">
        <f>3335.01+13671.62+'[4]Page1'!$G$9+'[4]Page1'!$H$9+'[4]Page1'!$I$9+'[4]Page1'!$G$12+'[4]Page1'!$H$12+'[4]Page1'!$I$12</f>
        <v>120774.41</v>
      </c>
      <c r="F65" s="65">
        <f>423.78+2568.01+'[4]Page1'!$G$13+'[4]Page1'!$H$13+'[4]Page1'!$I$13+'[4]Page1'!$G$35+'[4]Page1'!$H$35+'[4]Page1'!$I$35</f>
        <v>29410.59</v>
      </c>
      <c r="G65" s="69">
        <f>869.94+227.98+4303.59+1508.37+'[4]Page1'!$G$18+'[4]Page1'!$H$18+'[4]Page1'!$I$18+'[4]Page1'!$G$31+'[4]Page1'!$H$31+'[4]Page1'!$I$31</f>
        <v>63678.3</v>
      </c>
      <c r="H65" s="69">
        <f>64.93+'[4]Page1'!$G$14+'[4]Page1'!$H$14+'[4]Page1'!$I$14</f>
        <v>1053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19917.77000000002</v>
      </c>
      <c r="E66" s="76">
        <f>E64-E65</f>
        <v>3307.8899999999994</v>
      </c>
      <c r="F66" s="76">
        <f>F64-F65</f>
        <v>1323.0300000000025</v>
      </c>
      <c r="G66" s="78">
        <f>G64-G65</f>
        <v>2462.25</v>
      </c>
      <c r="H66" s="78">
        <f>H64-H65</f>
        <v>1.0699999999999363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111802.42+'[4]Page1'!$C$15</f>
        <v>676684.04</v>
      </c>
      <c r="E67" s="70">
        <f>26453.02+'[4]Page1'!$C$9+'[4]Page1'!$C$12</f>
        <v>128949.49</v>
      </c>
      <c r="F67" s="71">
        <f>5220.29+'[4]Page1'!$C$13+'[4]Page1'!$C$35</f>
        <v>32296.13</v>
      </c>
      <c r="G67" s="71">
        <f>9015.3+3098.91+'[4]Page1'!$C$18+'[4]Page1'!$C$31</f>
        <v>65481.25</v>
      </c>
      <c r="H67" s="71">
        <f>'[4]Page1'!$C$14</f>
        <v>885.05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4867.190000000002</v>
      </c>
      <c r="F68" s="44">
        <f>F67-F64</f>
        <v>1562.5099999999984</v>
      </c>
      <c r="G68" s="44">
        <f>G67-G64</f>
        <v>-659.3000000000029</v>
      </c>
      <c r="H68" s="44">
        <f>H67-H64</f>
        <v>-169.01999999999998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5601.379999999997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7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2016-03-18T01:53:13Z</dcterms:modified>
  <cp:category/>
  <cp:version/>
  <cp:contentType/>
  <cp:contentStatus/>
</cp:coreProperties>
</file>