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'2.8.'!$A$1:$H$101</definedName>
  </definedNames>
  <calcPr fullCalcOnLoad="1"/>
</workbook>
</file>

<file path=xl/sharedStrings.xml><?xml version="1.0" encoding="utf-8"?>
<sst xmlns="http://schemas.openxmlformats.org/spreadsheetml/2006/main" count="290" uniqueCount="185">
  <si>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</si>
  <si>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</si>
  <si>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</si>
  <si>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</si>
  <si>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</si>
  <si>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</si>
  <si>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</si>
  <si>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</si>
  <si>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</si>
  <si>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</si>
  <si>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</si>
  <si>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</si>
  <si>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</si>
  <si>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</si>
  <si>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</si>
  <si>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</si>
  <si>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</si>
  <si>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</si>
  <si>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</si>
  <si>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</si>
  <si>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</si>
  <si>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</si>
  <si>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</si>
  <si>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</si>
  <si>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</si>
  <si>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</si>
  <si>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</si>
  <si>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</si>
  <si>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</si>
  <si>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</si>
  <si>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</si>
  <si>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</si>
  <si>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</si>
  <si>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</si>
  <si>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</si>
  <si>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</si>
  <si>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</si>
  <si>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</si>
  <si>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</si>
  <si>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</si>
  <si>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</si>
  <si>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</si>
  <si>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</si>
  <si>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</si>
  <si>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</si>
  <si>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</si>
  <si>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</si>
  <si>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</si>
  <si>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</si>
  <si>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</si>
  <si>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</si>
  <si>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</si>
  <si>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</si>
  <si>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</si>
  <si>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</si>
  <si>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</si>
  <si>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</si>
  <si>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</si>
  <si>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</si>
  <si>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</si>
  <si>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</si>
  <si>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</si>
  <si>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</si>
  <si>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</si>
  <si>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</si>
  <si>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</si>
  <si>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</si>
  <si>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</si>
  <si>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</si>
  <si>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</si>
  <si>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</si>
  <si>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</si>
  <si>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</si>
  <si>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</si>
  <si>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</si>
  <si>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</si>
  <si>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</si>
  <si>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</si>
  <si>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</si>
  <si>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</si>
  <si>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</si>
  <si>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</si>
  <si>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</si>
  <si>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</si>
  <si>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</si>
  <si>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</si>
  <si>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</si>
  <si>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</si>
  <si>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</si>
  <si>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</si>
  <si>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</si>
  <si>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</si>
  <si>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</si>
  <si>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</si>
  <si>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</si>
  <si>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</si>
  <si>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</si>
  <si>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</si>
  <si>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</si>
  <si>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</si>
  <si>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</si>
  <si>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</si>
  <si>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</si>
  <si>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</si>
  <si>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</si>
  <si>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</si>
  <si>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</si>
  <si>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</si>
  <si>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</si>
  <si>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</si>
  <si>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</si>
  <si>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</si>
  <si>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</si>
  <si>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</si>
  <si>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</si>
  <si>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</si>
  <si>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</si>
  <si>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</si>
  <si>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</si>
  <si>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</si>
  <si>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</si>
  <si>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</si>
  <si>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</si>
  <si>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</si>
  <si>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</si>
  <si>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</si>
  <si>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</si>
  <si>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</si>
  <si>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</si>
  <si>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</si>
  <si>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</si>
  <si>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</si>
  <si>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</si>
  <si>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</si>
  <si>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</si>
  <si>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</si>
  <si>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</si>
  <si>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</si>
  <si>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</si>
  <si>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</si>
  <si>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</si>
  <si>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</si>
  <si>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</si>
  <si>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</si>
  <si>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</si>
  <si>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</si>
  <si>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</si>
  <si>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</si>
  <si>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</si>
  <si>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</si>
  <si>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</si>
  <si>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</si>
  <si>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</si>
  <si>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</si>
  <si>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</si>
  <si>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</si>
  <si>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</si>
  <si>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</si>
  <si>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</si>
  <si>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</si>
  <si>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</si>
  <si>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</si>
  <si>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</si>
  <si>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</si>
  <si>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</si>
  <si>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</si>
  <si>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</si>
  <si>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</si>
  <si>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</si>
  <si>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</si>
  <si>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</si>
  <si>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</si>
  <si>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</si>
  <si>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</si>
  <si>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</si>
  <si>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</si>
  <si>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</si>
  <si>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</si>
  <si>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</si>
  <si>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</si>
  <si>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</si>
  <si>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</si>
  <si>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</si>
  <si>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</si>
  <si>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40 ЛЕТ ОКТЯБРЯ, д. 17                                                                                                                                                     за 2017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</si>
</sst>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40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0" fillId="0" borderId="33" xfId="0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9" fillId="0" borderId="33" xfId="0" applyFont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%201\&#1043;&#1077;&#1085;&#1077;&#1088;&#1072;&#1090;&#1086;&#1088;%20&#1087;&#1086;%20&#1085;&#1072;&#1095;&#1080;&#1089;&#1083;&#1077;&#1085;&#1080;&#1103;&#1084;%2040%20&#1083;&#1077;&#1090;%20&#1054;&#1082;&#1090;&#1103;&#1073;&#1088;&#1103;%20&#1046;&#1069;&#1059;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%20&#1076;&#1086;&#1084;&#1086;&#1074;%20&#1043;&#1077;&#1085;&#1077;&#1088;&#1072;&#1090;&#1086;&#1088;%20&#1087;&#1086;%20&#1085;&#1072;&#1095;&#1080;&#1089;&#1083;&#1077;&#1085;&#1080;&#1103;&#1084;%2040%20&#1051;&#1045;&#1058;%20&#1054;&#1050;&#1058;&#1071;&#1041;&#1056;&#107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97">
          <cell r="U9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69">
          <cell r="W169">
            <v>454.98</v>
          </cell>
          <cell r="Z169">
            <v>-659.5099999999999</v>
          </cell>
          <cell r="AA169">
            <v>1114.4899999999998</v>
          </cell>
        </row>
        <row r="170">
          <cell r="W170">
            <v>694.21</v>
          </cell>
        </row>
        <row r="171">
          <cell r="W171">
            <v>467.79</v>
          </cell>
        </row>
        <row r="172">
          <cell r="W172">
            <v>822.3700000000001</v>
          </cell>
        </row>
        <row r="173">
          <cell r="W173">
            <v>875.75</v>
          </cell>
        </row>
        <row r="176">
          <cell r="W176">
            <v>5004.780000000001</v>
          </cell>
          <cell r="Z176">
            <v>5679.590000000001</v>
          </cell>
        </row>
        <row r="177">
          <cell r="W177">
            <v>7636.31</v>
          </cell>
        </row>
        <row r="178">
          <cell r="W178">
            <v>5145.6900000000005</v>
          </cell>
        </row>
        <row r="179">
          <cell r="W179">
            <v>9046.07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1" t="s">
        <v>184</v>
      </c>
      <c r="B1" s="121"/>
      <c r="C1" s="121"/>
      <c r="D1" s="121"/>
      <c r="E1" s="121"/>
      <c r="F1" s="121"/>
      <c r="G1" s="121"/>
      <c r="H1" s="12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1"/>
      <c r="E3" s="132"/>
      <c r="F3" s="13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2"/>
      <c r="E4" s="123"/>
      <c r="F4" s="124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5"/>
      <c r="E5" s="126"/>
      <c r="F5" s="127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8"/>
      <c r="E6" s="129"/>
      <c r="F6" s="130"/>
      <c r="G6" s="36">
        <v>43100</v>
      </c>
      <c r="H6" s="5"/>
    </row>
    <row r="7" spans="1:8" ht="38.25" customHeight="1" thickBot="1">
      <c r="A7" s="108" t="s">
        <v>13</v>
      </c>
      <c r="B7" s="109"/>
      <c r="C7" s="109"/>
      <c r="D7" s="110"/>
      <c r="E7" s="110"/>
      <c r="F7" s="110"/>
      <c r="G7" s="109"/>
      <c r="H7" s="111"/>
    </row>
    <row r="8" spans="1:8" ht="33" customHeight="1" thickBot="1">
      <c r="A8" s="40" t="s">
        <v>0</v>
      </c>
      <c r="B8" s="39" t="s">
        <v>1</v>
      </c>
      <c r="C8" s="41" t="s">
        <v>2</v>
      </c>
      <c r="D8" s="134" t="s">
        <v>3</v>
      </c>
      <c r="E8" s="135"/>
      <c r="F8" s="13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9" t="s">
        <v>15</v>
      </c>
      <c r="E9" s="132"/>
      <c r="F9" s="15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9" t="s">
        <v>18</v>
      </c>
      <c r="E10" s="132"/>
      <c r="F10" s="150"/>
      <c r="G10" s="63">
        <v>-9609.29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9" t="s">
        <v>20</v>
      </c>
      <c r="E11" s="132"/>
      <c r="F11" s="150"/>
      <c r="G11" s="89">
        <v>3577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4" t="s">
        <v>23</v>
      </c>
      <c r="E12" s="155"/>
      <c r="F12" s="156"/>
      <c r="G12" s="90">
        <f>G13+G14+G20+G21+G22+G23+G31</f>
        <v>30147.95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4" t="s">
        <v>26</v>
      </c>
      <c r="E13" s="115"/>
      <c r="F13" s="119"/>
      <c r="G13" s="65">
        <f>'[2]Report'!$W$171+'[2]Report'!$W$178</f>
        <v>5613.4800000000005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4" t="s">
        <v>29</v>
      </c>
      <c r="E14" s="115"/>
      <c r="F14" s="119"/>
      <c r="G14" s="91">
        <f>'[2]Report'!$W$169+'[2]Report'!$W$176</f>
        <v>5459.76</v>
      </c>
      <c r="H14" s="5"/>
    </row>
    <row r="15" spans="1:8" ht="26.25" customHeight="1" thickBot="1">
      <c r="A15" s="4"/>
      <c r="B15" s="6"/>
      <c r="C15" s="3" t="s">
        <v>16</v>
      </c>
      <c r="D15" s="114" t="s">
        <v>156</v>
      </c>
      <c r="E15" s="115"/>
      <c r="F15" s="119"/>
      <c r="G15" s="92">
        <f>'[2]Report'!$Z$169+'[2]Report'!$Z$176</f>
        <v>5020.080000000001</v>
      </c>
      <c r="H15" s="5"/>
    </row>
    <row r="16" spans="1:8" ht="13.5" customHeight="1" thickBot="1">
      <c r="A16" s="4"/>
      <c r="B16" s="6"/>
      <c r="C16" s="3" t="s">
        <v>16</v>
      </c>
      <c r="D16" s="114" t="s">
        <v>157</v>
      </c>
      <c r="E16" s="115"/>
      <c r="F16" s="119"/>
      <c r="G16" s="93">
        <f>'[2]Report'!$AA$169+G14-G15</f>
        <v>1554.1699999999992</v>
      </c>
      <c r="H16" s="49"/>
    </row>
    <row r="17" spans="1:8" ht="13.5" customHeight="1" thickBot="1">
      <c r="A17" s="4"/>
      <c r="B17" s="6"/>
      <c r="C17" s="3" t="s">
        <v>16</v>
      </c>
      <c r="D17" s="114" t="s">
        <v>158</v>
      </c>
      <c r="E17" s="115"/>
      <c r="F17" s="119"/>
      <c r="G17" s="65">
        <v>501</v>
      </c>
      <c r="H17" s="5"/>
    </row>
    <row r="18" spans="1:8" ht="24.75" customHeight="1" thickBot="1">
      <c r="A18" s="4"/>
      <c r="B18" s="6"/>
      <c r="C18" s="3" t="s">
        <v>16</v>
      </c>
      <c r="D18" s="114" t="s">
        <v>18</v>
      </c>
      <c r="E18" s="115"/>
      <c r="F18" s="119"/>
      <c r="G18" s="14">
        <f>G10</f>
        <v>-9609.29</v>
      </c>
      <c r="H18" s="5"/>
    </row>
    <row r="19" spans="1:8" ht="27" customHeight="1" thickBot="1">
      <c r="A19" s="4"/>
      <c r="B19" s="6"/>
      <c r="C19" s="3" t="s">
        <v>16</v>
      </c>
      <c r="D19" s="114" t="s">
        <v>55</v>
      </c>
      <c r="E19" s="115"/>
      <c r="F19" s="119"/>
      <c r="G19" s="73">
        <f>G18+G15-G17</f>
        <v>-5090.21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65">
        <f>'[2]Report'!$W$172+'[2]Report'!$W$179</f>
        <v>9868.44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9" t="s">
        <v>151</v>
      </c>
      <c r="E21" s="132"/>
      <c r="F21" s="150"/>
      <c r="G21" s="64">
        <f>'[2]Report'!$W$170+'[2]Report'!$W$177</f>
        <v>8330.52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9" t="s">
        <v>152</v>
      </c>
      <c r="E22" s="132"/>
      <c r="F22" s="150"/>
      <c r="G22" s="64">
        <f>'[2]Report'!$W$173</f>
        <v>875.75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1" t="s">
        <v>153</v>
      </c>
      <c r="E23" s="152"/>
      <c r="F23" s="153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9" t="s">
        <v>35</v>
      </c>
      <c r="E24" s="132"/>
      <c r="F24" s="150"/>
      <c r="G24" s="86">
        <f>G25+G26+G27+G28+G29+G30</f>
        <v>27379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4" t="s">
        <v>38</v>
      </c>
      <c r="E25" s="155"/>
      <c r="F25" s="156"/>
      <c r="G25" s="81">
        <v>27379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4" t="s">
        <v>41</v>
      </c>
      <c r="E26" s="115"/>
      <c r="F26" s="11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4" t="s">
        <v>44</v>
      </c>
      <c r="E27" s="115"/>
      <c r="F27" s="119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4" t="s">
        <v>47</v>
      </c>
      <c r="E28" s="115"/>
      <c r="F28" s="119"/>
      <c r="G28" s="95">
        <f>G30</f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4" t="s">
        <v>124</v>
      </c>
      <c r="E29" s="115"/>
      <c r="F29" s="119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4" t="s">
        <v>166</v>
      </c>
      <c r="E30" s="115"/>
      <c r="F30" s="115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4" t="s">
        <v>174</v>
      </c>
      <c r="E31" s="115"/>
      <c r="F31" s="115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4" t="s">
        <v>175</v>
      </c>
      <c r="E32" s="115"/>
      <c r="F32" s="115"/>
      <c r="G32" s="84">
        <v>0</v>
      </c>
      <c r="H32" s="83"/>
      <c r="I32" s="94"/>
      <c r="J32" t="s">
        <v>173</v>
      </c>
    </row>
    <row r="33" spans="1:9" ht="13.5" customHeight="1" thickBot="1">
      <c r="A33" s="4"/>
      <c r="B33" s="13"/>
      <c r="C33" s="3"/>
      <c r="D33" s="114" t="s">
        <v>177</v>
      </c>
      <c r="E33" s="115"/>
      <c r="F33" s="115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4" t="s">
        <v>176</v>
      </c>
      <c r="E34" s="115"/>
      <c r="F34" s="115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4" t="s">
        <v>51</v>
      </c>
      <c r="E35" s="115"/>
      <c r="F35" s="119"/>
      <c r="G35" s="66">
        <f>G24+G10</f>
        <v>17769.71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4" t="s">
        <v>53</v>
      </c>
      <c r="E36" s="115"/>
      <c r="F36" s="11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4" t="s">
        <v>55</v>
      </c>
      <c r="E37" s="115"/>
      <c r="F37" s="119"/>
      <c r="G37" s="73">
        <f>G19</f>
        <v>-5090.21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4" t="s">
        <v>57</v>
      </c>
      <c r="E38" s="115"/>
      <c r="F38" s="119"/>
      <c r="G38" s="87">
        <f>G11+G12-G24</f>
        <v>6345.949999999997</v>
      </c>
      <c r="H38" s="49"/>
    </row>
    <row r="39" spans="1:8" ht="38.25" customHeight="1" thickBot="1">
      <c r="A39" s="112" t="s">
        <v>58</v>
      </c>
      <c r="B39" s="113"/>
      <c r="C39" s="113"/>
      <c r="D39" s="113"/>
      <c r="E39" s="113"/>
      <c r="F39" s="109"/>
      <c r="G39" s="113"/>
      <c r="H39" s="11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501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2.19</v>
      </c>
      <c r="F42" s="79" t="s">
        <v>136</v>
      </c>
      <c r="G42" s="60">
        <v>3810334293</v>
      </c>
      <c r="H42" s="61">
        <f>G13</f>
        <v>5613.4800000000005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9868.44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8330.52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875.75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0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7"/>
      <c r="G47" s="119"/>
      <c r="H47" s="61">
        <f>SUM(H41:H46)</f>
        <v>25189.190000000002</v>
      </c>
    </row>
    <row r="48" spans="1:8" ht="19.5" customHeight="1" thickBot="1">
      <c r="A48" s="112" t="s">
        <v>64</v>
      </c>
      <c r="B48" s="113"/>
      <c r="C48" s="113"/>
      <c r="D48" s="113"/>
      <c r="E48" s="113"/>
      <c r="F48" s="113"/>
      <c r="G48" s="113"/>
      <c r="H48" s="12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16" t="s">
        <v>74</v>
      </c>
      <c r="B53" s="117"/>
      <c r="C53" s="117"/>
      <c r="D53" s="117"/>
      <c r="E53" s="117"/>
      <c r="F53" s="117"/>
      <c r="G53" s="117"/>
      <c r="H53" s="11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7" t="s">
        <v>57</v>
      </c>
      <c r="E59" s="148"/>
      <c r="F59" s="57">
        <f>D66+E66+F66+G66+H66</f>
        <v>661.3399999999997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102">
        <f>D64/1638.64</f>
        <v>0</v>
      </c>
      <c r="E63" s="102">
        <f>E64/140.38</f>
        <v>0</v>
      </c>
      <c r="F63" s="102">
        <f>F64/14.34</f>
        <v>148.09483960948396</v>
      </c>
      <c r="G63" s="103">
        <f>G64/22.34</f>
        <v>0</v>
      </c>
      <c r="H63" s="104">
        <f>H64/0.99</f>
        <v>359.6666666666667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v>2123.68</v>
      </c>
      <c r="G64" s="72">
        <v>0</v>
      </c>
      <c r="H64" s="68">
        <v>356.07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v>1545.41</v>
      </c>
      <c r="G65" s="69">
        <v>0</v>
      </c>
      <c r="H65" s="69">
        <v>273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578.2699999999998</v>
      </c>
      <c r="G66" s="77">
        <f>G64-G65</f>
        <v>0</v>
      </c>
      <c r="H66" s="77">
        <f>H64-H65</f>
        <v>83.07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1">
        <f>F64+'[1]Report'!$U$97</f>
        <v>2123.68</v>
      </c>
      <c r="G67" s="71">
        <v>0</v>
      </c>
      <c r="H67" s="71">
        <v>356.07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1" t="s">
        <v>145</v>
      </c>
      <c r="E69" s="142"/>
      <c r="F69" s="142"/>
      <c r="G69" s="142"/>
      <c r="H69" s="14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4" t="s">
        <v>145</v>
      </c>
      <c r="E70" s="145"/>
      <c r="F70" s="145"/>
      <c r="G70" s="145"/>
      <c r="H70" s="14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2" t="s">
        <v>101</v>
      </c>
      <c r="B72" s="113"/>
      <c r="C72" s="113"/>
      <c r="D72" s="113"/>
      <c r="E72" s="113"/>
      <c r="F72" s="113"/>
      <c r="G72" s="113"/>
      <c r="H72" s="12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4"/>
      <c r="F73" s="115"/>
      <c r="G73" s="119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4"/>
      <c r="F74" s="115"/>
      <c r="G74" s="119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4"/>
      <c r="F75" s="115"/>
      <c r="G75" s="11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4"/>
      <c r="F76" s="145"/>
      <c r="G76" s="146"/>
      <c r="H76" s="26">
        <f>D68+E68+F68+G68+H68</f>
        <v>0</v>
      </c>
    </row>
    <row r="77" spans="1:8" ht="25.5" customHeight="1" thickBot="1">
      <c r="A77" s="112" t="s">
        <v>107</v>
      </c>
      <c r="B77" s="113"/>
      <c r="C77" s="113"/>
      <c r="D77" s="113"/>
      <c r="E77" s="113"/>
      <c r="F77" s="113"/>
      <c r="G77" s="113"/>
      <c r="H77" s="12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4"/>
      <c r="F78" s="115"/>
      <c r="G78" s="119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4"/>
      <c r="F79" s="165"/>
      <c r="G79" s="16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1" t="s">
        <v>167</v>
      </c>
      <c r="F80" s="162"/>
      <c r="G80" s="162"/>
      <c r="H80" s="163"/>
    </row>
    <row r="81" ht="12.75">
      <c r="A81" s="1"/>
    </row>
    <row r="82" ht="12.75">
      <c r="A82" s="1"/>
    </row>
    <row r="83" spans="1:8" ht="38.25" customHeight="1">
      <c r="A83" s="160" t="s">
        <v>172</v>
      </c>
      <c r="B83" s="160"/>
      <c r="C83" s="160"/>
      <c r="D83" s="160"/>
      <c r="E83" s="160"/>
      <c r="F83" s="160"/>
      <c r="G83" s="160"/>
      <c r="H83" s="16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8" t="s">
        <v>115</v>
      </c>
      <c r="D86" s="139"/>
      <c r="E86" s="140"/>
    </row>
    <row r="87" spans="1:5" ht="18.75" customHeight="1" thickBot="1">
      <c r="A87" s="29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9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9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9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30">
        <v>6</v>
      </c>
      <c r="B91" s="31" t="s">
        <v>122</v>
      </c>
      <c r="C91" s="138" t="s">
        <v>123</v>
      </c>
      <c r="D91" s="139"/>
      <c r="E91" s="140"/>
    </row>
    <row r="93" spans="2:3" ht="15">
      <c r="B93" s="105" t="s">
        <v>178</v>
      </c>
      <c r="C93" s="105"/>
    </row>
    <row r="94" spans="2:4" ht="24.75">
      <c r="B94" s="96" t="s">
        <v>179</v>
      </c>
      <c r="C94" s="101" t="s">
        <v>180</v>
      </c>
      <c r="D94" s="97" t="s">
        <v>181</v>
      </c>
    </row>
    <row r="95" spans="2:4" ht="25.5">
      <c r="B95" s="98" t="s">
        <v>182</v>
      </c>
      <c r="C95" s="99"/>
      <c r="D95" s="100"/>
    </row>
    <row r="96" spans="2:4" ht="25.5">
      <c r="B96" s="98" t="s">
        <v>183</v>
      </c>
      <c r="C96" s="99"/>
      <c r="D96" s="100"/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3:C93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2018-02-28T00:44:40Z</dcterms:modified>
  <cp:category/>
  <cp:version/>
  <cp:contentType/>
  <cp:contentStatus/>
</cp:coreProperties>
</file>