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<sst xmlns="http://schemas.openxmlformats.org/spreadsheetml/2006/main" count="291" uniqueCount="186">
  <si>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</si>
  <si>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</si>
  <si>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</si>
  <si>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</si>
  <si>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</si>
  <si>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</si>
  <si>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</si>
  <si>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</si>
  <si>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</si>
  <si>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</si>
  <si>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</si>
  <si>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</si>
  <si>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</si>
  <si>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</si>
  <si>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</si>
  <si>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</si>
  <si>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</si>
  <si>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</si>
  <si>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</si>
  <si>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</si>
  <si>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</si>
  <si>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</si>
  <si>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</si>
  <si>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</si>
  <si>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</si>
  <si>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</si>
  <si>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</si>
  <si>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</si>
  <si>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</si>
  <si>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</si>
  <si>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</si>
  <si>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</si>
  <si>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</si>
  <si>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</si>
  <si>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</si>
  <si>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</si>
  <si>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</si>
  <si>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</si>
  <si>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</si>
  <si>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</si>
  <si>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</si>
  <si>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</si>
  <si>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</si>
  <si>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</si>
  <si>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</si>
  <si>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</si>
  <si>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</si>
  <si>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</si>
  <si>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</si>
  <si>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</si>
  <si>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</si>
  <si>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</si>
  <si>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</si>
  <si>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</si>
  <si>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</si>
  <si>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</si>
  <si>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</si>
  <si>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</si>
  <si>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</si>
  <si>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</si>
  <si>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</si>
  <si>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</si>
  <si>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</si>
  <si>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</si>
  <si>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</si>
  <si>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</si>
  <si>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</si>
  <si>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</si>
  <si>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</si>
  <si>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</si>
  <si>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</si>
  <si>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</si>
  <si>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</si>
  <si>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</si>
  <si>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</si>
  <si>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</si>
  <si>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</si>
  <si>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</si>
  <si>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</si>
  <si>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</si>
  <si>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</si>
  <si>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</si>
  <si>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</si>
  <si>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</si>
  <si>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</si>
  <si>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</si>
  <si>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</si>
  <si>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</si>
  <si>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</si>
  <si>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</si>
  <si>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</si>
  <si>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</si>
  <si>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</si>
  <si>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</si>
  <si>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</si>
  <si>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</si>
  <si>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</si>
  <si>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</si>
  <si>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</si>
  <si>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</si>
  <si>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</si>
  <si>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</si>
  <si>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</si>
  <si>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</si>
  <si>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</si>
  <si>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</si>
  <si>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</si>
  <si>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</si>
  <si>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</si>
  <si>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</si>
  <si>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</si>
  <si>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</si>
  <si>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</si>
  <si>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</si>
  <si>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</si>
  <si>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</si>
  <si>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</si>
  <si>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</si>
  <si>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</si>
  <si>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</si>
  <si>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</si>
  <si>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</si>
  <si>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</si>
  <si>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</si>
  <si>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</si>
  <si>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</si>
  <si>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</si>
  <si>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</si>
  <si>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</si>
  <si>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</si>
  <si>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</si>
  <si>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</si>
  <si>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</si>
  <si>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</si>
  <si>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</si>
  <si>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</si>
  <si>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</si>
  <si>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</si>
  <si>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</si>
  <si>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</si>
  <si>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</si>
  <si>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</si>
  <si>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</si>
  <si>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</si>
  <si>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</si>
  <si>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</si>
  <si>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</si>
  <si>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</si>
  <si>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</si>
  <si>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</si>
  <si>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</si>
  <si>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</si>
  <si>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</si>
  <si>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</si>
  <si>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</si>
  <si>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</si>
  <si>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</si>
  <si>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</si>
  <si>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</si>
  <si>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</si>
  <si>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</si>
  <si>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</si>
  <si>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</si>
  <si>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</si>
  <si>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</si>
  <si>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</si>
  <si>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</si>
  <si>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</si>
  <si>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</si>
  <si>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</si>
  <si>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</si>
  <si>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</si>
  <si>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</si>
  <si>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</si>
  <si>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</si>
  <si>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</si>
  <si>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</si>
  <si>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</si>
  <si>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</si>
  <si>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</si>
  <si>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</si>
  <si>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</si>
  <si>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</si>
  <si>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</si>
  <si>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КРАСНОГВАРДЕЙСКИЙ, д. 1 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</si>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</sst>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0.17</v>
          </cell>
          <cell r="X11">
            <v>200.78</v>
          </cell>
          <cell r="Z11">
            <v>161.24</v>
          </cell>
        </row>
        <row r="12">
          <cell r="U12">
            <v>0.11</v>
          </cell>
          <cell r="Z12">
            <v>104.65000000000002</v>
          </cell>
        </row>
        <row r="13">
          <cell r="U13">
            <v>0.03</v>
          </cell>
          <cell r="Z13">
            <v>39.300000000000004</v>
          </cell>
        </row>
        <row r="14">
          <cell r="U14">
            <v>13.710000000000003</v>
          </cell>
          <cell r="X14">
            <v>10229.199999999999</v>
          </cell>
          <cell r="Z14">
            <v>6158.009999999998</v>
          </cell>
        </row>
        <row r="16">
          <cell r="S16">
            <v>560.62</v>
          </cell>
          <cell r="X16">
            <v>3322.9399999999996</v>
          </cell>
          <cell r="Z16">
            <v>2604.7000000000003</v>
          </cell>
        </row>
        <row r="17">
          <cell r="S17">
            <v>3516.0899999999997</v>
          </cell>
          <cell r="X17">
            <v>21805.14</v>
          </cell>
          <cell r="Z17">
            <v>16643.42</v>
          </cell>
        </row>
        <row r="18">
          <cell r="U18">
            <v>-0.18</v>
          </cell>
          <cell r="Z18">
            <v>639.76</v>
          </cell>
        </row>
        <row r="19">
          <cell r="Z19">
            <v>18.729999999999997</v>
          </cell>
        </row>
        <row r="20">
          <cell r="Z20">
            <v>9167.529999999999</v>
          </cell>
        </row>
        <row r="21">
          <cell r="U21">
            <v>1987.3899999999999</v>
          </cell>
          <cell r="X21">
            <v>3207.9399999999996</v>
          </cell>
          <cell r="Z21">
            <v>4010.2599999999998</v>
          </cell>
        </row>
        <row r="22">
          <cell r="U22">
            <v>406.66999999999996</v>
          </cell>
          <cell r="X22">
            <v>656.4</v>
          </cell>
          <cell r="Z22">
            <v>820.6</v>
          </cell>
        </row>
        <row r="23">
          <cell r="U23">
            <v>-8959.670000000002</v>
          </cell>
          <cell r="X23">
            <v>13519.04</v>
          </cell>
          <cell r="Z23">
            <v>8220.029999999999</v>
          </cell>
        </row>
        <row r="25">
          <cell r="U25">
            <v>189.53</v>
          </cell>
          <cell r="X25">
            <v>285.16</v>
          </cell>
          <cell r="Z25">
            <v>317.25</v>
          </cell>
        </row>
        <row r="26">
          <cell r="U26">
            <v>38.800000000000004</v>
          </cell>
          <cell r="X26">
            <v>58.36000000000001</v>
          </cell>
          <cell r="Z26">
            <v>64.93000000000002</v>
          </cell>
        </row>
        <row r="27">
          <cell r="U27">
            <v>-461.37</v>
          </cell>
          <cell r="X27">
            <v>1184.4199999999998</v>
          </cell>
          <cell r="Z27">
            <v>1079.1699999999998</v>
          </cell>
        </row>
        <row r="28">
          <cell r="U28">
            <v>-11.5</v>
          </cell>
          <cell r="X28">
            <v>232703.34000000005</v>
          </cell>
          <cell r="Z28">
            <v>239561.81000000006</v>
          </cell>
        </row>
        <row r="29">
          <cell r="S29">
            <v>9.5</v>
          </cell>
          <cell r="Z29">
            <v>2.7000000000000006</v>
          </cell>
        </row>
        <row r="30">
          <cell r="X30">
            <v>215.1</v>
          </cell>
          <cell r="Z30">
            <v>211</v>
          </cell>
        </row>
        <row r="31">
          <cell r="Z31">
            <v>30.71</v>
          </cell>
        </row>
        <row r="32">
          <cell r="Z32">
            <v>5.12</v>
          </cell>
        </row>
        <row r="34">
          <cell r="U34">
            <v>4.440892098500626E-16</v>
          </cell>
          <cell r="X34">
            <v>376.67999999999995</v>
          </cell>
          <cell r="Z34">
            <v>248.43000000000004</v>
          </cell>
        </row>
        <row r="35">
          <cell r="Z35">
            <v>554.4799999999998</v>
          </cell>
        </row>
        <row r="36">
          <cell r="Z36">
            <v>114.13000000000001</v>
          </cell>
        </row>
        <row r="37">
          <cell r="U37">
            <v>-47.739999999999995</v>
          </cell>
          <cell r="X37">
            <v>9778.049999999997</v>
          </cell>
          <cell r="Z37">
            <v>6032.58</v>
          </cell>
        </row>
        <row r="38">
          <cell r="Z38">
            <v>12.18</v>
          </cell>
        </row>
        <row r="39">
          <cell r="S39">
            <v>120.71000000000015</v>
          </cell>
          <cell r="X39">
            <v>9945.359999999999</v>
          </cell>
          <cell r="Z39">
            <v>6846.369999999999</v>
          </cell>
        </row>
        <row r="40">
          <cell r="S40">
            <v>47.239999999999995</v>
          </cell>
          <cell r="Z40">
            <v>12.629999999999999</v>
          </cell>
        </row>
        <row r="41">
          <cell r="S41">
            <v>61.300000000000004</v>
          </cell>
          <cell r="X41">
            <v>14197.63</v>
          </cell>
          <cell r="Z41">
            <v>8885.859999999999</v>
          </cell>
        </row>
        <row r="42">
          <cell r="S42">
            <v>737.64</v>
          </cell>
          <cell r="Z42">
            <v>196.28999999999996</v>
          </cell>
        </row>
        <row r="43">
          <cell r="S43">
            <v>104.01999999999991</v>
          </cell>
          <cell r="X43">
            <v>12700.319999999998</v>
          </cell>
          <cell r="Z43">
            <v>8827.189999999999</v>
          </cell>
        </row>
        <row r="44">
          <cell r="S44">
            <v>106.49000000000001</v>
          </cell>
          <cell r="Z44">
            <v>31.25000000000001</v>
          </cell>
        </row>
        <row r="45">
          <cell r="S45">
            <v>61.03</v>
          </cell>
          <cell r="Z45">
            <v>17.340000000000003</v>
          </cell>
        </row>
        <row r="46">
          <cell r="S46">
            <v>14.459999999999999</v>
          </cell>
          <cell r="Z46">
            <v>4.2299999999999995</v>
          </cell>
        </row>
        <row r="47">
          <cell r="U47">
            <v>-40.059999999999995</v>
          </cell>
          <cell r="X47">
            <v>4097.8</v>
          </cell>
          <cell r="Z47">
            <v>2594.7</v>
          </cell>
        </row>
        <row r="48">
          <cell r="Z48">
            <v>1.37</v>
          </cell>
        </row>
        <row r="49">
          <cell r="Z49">
            <v>0.92</v>
          </cell>
        </row>
        <row r="50">
          <cell r="S50">
            <v>600.68</v>
          </cell>
          <cell r="X50">
            <v>17976.6</v>
          </cell>
          <cell r="Z50">
            <v>12830.55</v>
          </cell>
        </row>
        <row r="51">
          <cell r="X51">
            <v>443.26</v>
          </cell>
          <cell r="Z51">
            <v>360.52</v>
          </cell>
        </row>
        <row r="52">
          <cell r="Z52">
            <v>1.7400000000000002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184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9"/>
      <c r="E3" s="117"/>
      <c r="F3" s="15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42735</v>
      </c>
      <c r="H6" s="5"/>
    </row>
    <row r="7" spans="1:8" ht="38.25" customHeight="1" thickBot="1">
      <c r="A7" s="155" t="s">
        <v>13</v>
      </c>
      <c r="B7" s="156"/>
      <c r="C7" s="156"/>
      <c r="D7" s="157"/>
      <c r="E7" s="157"/>
      <c r="F7" s="157"/>
      <c r="G7" s="156"/>
      <c r="H7" s="158"/>
    </row>
    <row r="8" spans="1:8" ht="33" customHeight="1" thickBot="1">
      <c r="A8" s="40" t="s">
        <v>0</v>
      </c>
      <c r="B8" s="39" t="s">
        <v>1</v>
      </c>
      <c r="C8" s="41" t="s">
        <v>2</v>
      </c>
      <c r="D8" s="151" t="s">
        <v>3</v>
      </c>
      <c r="E8" s="152"/>
      <c r="F8" s="15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v>-29365.94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89">
        <f>'[1]Report'!$S$16+'[1]Report'!$S$17+'[1]Report'!$S$29+'[1]Report'!$S$39+'[1]Report'!$S$40+'[1]Report'!$S$41+'[1]Report'!$S$42+'[1]Report'!$S$43+'[1]Report'!$S$44+'[1]Report'!$S$45+'[1]Report'!$S$46+'[1]Report'!$S$50</f>
        <v>5939.78</v>
      </c>
      <c r="H11" s="49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19" t="s">
        <v>23</v>
      </c>
      <c r="E12" s="120"/>
      <c r="F12" s="121"/>
      <c r="G12" s="90">
        <f>G13+G14+G20+G21+G22+G23+G31</f>
        <v>79947.98999999999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09"/>
      <c r="G13" s="65">
        <f>'[1]Report'!$X$43</f>
        <v>12700.319999999998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09"/>
      <c r="G14" s="91">
        <f>'[1]Report'!$X$39</f>
        <v>9945.359999999999</v>
      </c>
      <c r="H14" s="5"/>
    </row>
    <row r="15" spans="1:8" ht="26.25" customHeight="1" thickBot="1">
      <c r="A15" s="4"/>
      <c r="B15" s="6"/>
      <c r="C15" s="3" t="s">
        <v>16</v>
      </c>
      <c r="D15" s="107" t="s">
        <v>156</v>
      </c>
      <c r="E15" s="108"/>
      <c r="F15" s="109"/>
      <c r="G15" s="92">
        <f>'[1]Report'!$Z$39+'[1]Report'!$Z$40</f>
        <v>6858.999999999999</v>
      </c>
      <c r="H15" s="5"/>
    </row>
    <row r="16" spans="1:8" ht="13.5" customHeight="1" thickBot="1">
      <c r="A16" s="4"/>
      <c r="B16" s="6"/>
      <c r="C16" s="3" t="s">
        <v>16</v>
      </c>
      <c r="D16" s="107" t="s">
        <v>157</v>
      </c>
      <c r="E16" s="108"/>
      <c r="F16" s="109"/>
      <c r="G16" s="93">
        <f>'[1]Report'!$S$39+'[1]Report'!$S$40+'[1]Report'!$X$39-'[1]Report'!$Z$39-'[1]Report'!$Z$40</f>
        <v>3254.3100000000004</v>
      </c>
      <c r="H16" s="49"/>
    </row>
    <row r="17" spans="1:8" ht="13.5" customHeight="1" thickBot="1">
      <c r="A17" s="4"/>
      <c r="B17" s="6"/>
      <c r="C17" s="3" t="s">
        <v>16</v>
      </c>
      <c r="D17" s="107" t="s">
        <v>158</v>
      </c>
      <c r="E17" s="108"/>
      <c r="F17" s="10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09"/>
      <c r="G18" s="14">
        <f>G10</f>
        <v>-29365.94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09"/>
      <c r="G19" s="72">
        <f>G18+G15-G17</f>
        <v>-22506.94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2" t="s">
        <v>32</v>
      </c>
      <c r="E20" s="123"/>
      <c r="F20" s="124"/>
      <c r="G20" s="65">
        <f>'[1]Report'!$X$50</f>
        <v>17976.6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6" t="s">
        <v>151</v>
      </c>
      <c r="E21" s="117"/>
      <c r="F21" s="118"/>
      <c r="G21" s="64">
        <f>'[1]Report'!$X$41</f>
        <v>14197.63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6" t="s">
        <v>152</v>
      </c>
      <c r="E22" s="117"/>
      <c r="F22" s="118"/>
      <c r="G22" s="64">
        <f>'[1]Report'!$X$16</f>
        <v>3322.9399999999996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0" t="s">
        <v>153</v>
      </c>
      <c r="E23" s="131"/>
      <c r="F23" s="132"/>
      <c r="G23" s="64">
        <f>'[1]Report'!$X$17</f>
        <v>21805.14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16" t="s">
        <v>35</v>
      </c>
      <c r="E24" s="117"/>
      <c r="F24" s="118"/>
      <c r="G24" s="86">
        <f>G25+G26+G27+G28+G29+G30</f>
        <v>56902.53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1">
        <f>'[1]Report'!$Z$16+'[1]Report'!$Z$17+'[1]Report'!$Z$29+'[1]Report'!$Z$39+'[1]Report'!$Z$40+'[1]Report'!$Z$41+'[1]Report'!$Z$42+'[1]Report'!$Z$43+'[1]Report'!$Z$44+'[1]Report'!$Z$45+'[1]Report'!$Z$46+'[1]Report'!$Z$50</f>
        <v>56902.53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0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09"/>
      <c r="G28" s="75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 t="s">
        <v>124</v>
      </c>
      <c r="E29" s="108"/>
      <c r="F29" s="10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07" t="s">
        <v>166</v>
      </c>
      <c r="E30" s="108"/>
      <c r="F30" s="108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07" t="s">
        <v>174</v>
      </c>
      <c r="E31" s="108"/>
      <c r="F31" s="108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07" t="s">
        <v>175</v>
      </c>
      <c r="E32" s="108"/>
      <c r="F32" s="108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07" t="s">
        <v>177</v>
      </c>
      <c r="E33" s="108"/>
      <c r="F33" s="108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07" t="s">
        <v>176</v>
      </c>
      <c r="E34" s="108"/>
      <c r="F34" s="108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07" t="s">
        <v>51</v>
      </c>
      <c r="E35" s="108"/>
      <c r="F35" s="109"/>
      <c r="G35" s="66">
        <f>G24+G10</f>
        <v>27536.59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09"/>
      <c r="G37" s="72">
        <f>G19</f>
        <v>-22506.94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7" t="s">
        <v>57</v>
      </c>
      <c r="E38" s="108"/>
      <c r="F38" s="109"/>
      <c r="G38" s="87">
        <f>G11+G12-G24</f>
        <v>28985.23999999999</v>
      </c>
      <c r="H38" s="49"/>
    </row>
    <row r="39" spans="1:8" ht="38.25" customHeight="1" thickBot="1">
      <c r="A39" s="136" t="s">
        <v>58</v>
      </c>
      <c r="B39" s="137"/>
      <c r="C39" s="137"/>
      <c r="D39" s="137"/>
      <c r="E39" s="137"/>
      <c r="F39" s="156"/>
      <c r="G39" s="137"/>
      <c r="H39" s="15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3">
        <v>2.72</v>
      </c>
      <c r="F42" s="79" t="s">
        <v>136</v>
      </c>
      <c r="G42" s="60">
        <v>3810334293</v>
      </c>
      <c r="H42" s="61">
        <f>G13</f>
        <v>12700.319999999998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17976.6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14197.63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3322.9399999999996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21805.14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4"/>
      <c r="G47" s="109"/>
      <c r="H47" s="61">
        <f>SUM(H41:H46)</f>
        <v>70002.63</v>
      </c>
    </row>
    <row r="48" spans="1:8" ht="19.5" customHeight="1" thickBot="1">
      <c r="A48" s="136" t="s">
        <v>64</v>
      </c>
      <c r="B48" s="137"/>
      <c r="C48" s="137"/>
      <c r="D48" s="137"/>
      <c r="E48" s="137"/>
      <c r="F48" s="137"/>
      <c r="G48" s="137"/>
      <c r="H48" s="13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59" t="s">
        <v>74</v>
      </c>
      <c r="B53" s="160"/>
      <c r="C53" s="160"/>
      <c r="D53" s="160"/>
      <c r="E53" s="160"/>
      <c r="F53" s="160"/>
      <c r="G53" s="160"/>
      <c r="H53" s="161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-2946.920000000016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D64/1502.58</f>
        <v>154.86918500179695</v>
      </c>
      <c r="E63" s="75">
        <f>E64/117.48</f>
        <v>160.9748042219952</v>
      </c>
      <c r="F63" s="75">
        <f>F64/12</f>
        <v>869.165</v>
      </c>
      <c r="G63" s="76">
        <f>G64/18.26</f>
        <v>759.9041621029571</v>
      </c>
      <c r="H63" s="77">
        <f>H64/0.88</f>
        <v>4204.113636363636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'[1]Report'!$X$28</f>
        <v>232703.34000000005</v>
      </c>
      <c r="E64" s="65">
        <f>'[1]Report'!$X$21+'[1]Report'!$X$22+'[1]Report'!$X$23+'[1]Report'!$X$25+'[1]Report'!$X$26+'[1]Report'!$X$27</f>
        <v>18911.32</v>
      </c>
      <c r="F64" s="94">
        <f>'[1]Report'!$X$11+'[1]Report'!$X$14</f>
        <v>10429.98</v>
      </c>
      <c r="G64" s="95">
        <f>'[1]Report'!$X$37+'[1]Report'!$X$47</f>
        <v>13875.849999999999</v>
      </c>
      <c r="H64" s="68">
        <f>'[1]Report'!$X$16+'[1]Report'!$X$34</f>
        <v>3699.6199999999994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'[1]Report'!$Z$20+'[1]Report'!$Z$28+'[1]Report'!$Z$35+'[1]Report'!$Z$36</f>
        <v>249397.95000000007</v>
      </c>
      <c r="E65" s="65">
        <f>'[1]Report'!$Z$18+'[1]Report'!$Z$19+'[1]Report'!$Z$21+'[1]Report'!$Z$22+'[1]Report'!$Z$23+'[1]Report'!$Z$25+'[1]Report'!$Z$26+'[1]Report'!$Z$27+'[1]Report'!$Z$31+'[1]Report'!$Z$32</f>
        <v>15206.56</v>
      </c>
      <c r="F65" s="65">
        <f>'[1]Report'!$Z$11+'[1]Report'!$Z$14+'[1]Report'!$Z$52</f>
        <v>6320.989999999998</v>
      </c>
      <c r="G65" s="96">
        <f>'[1]Report'!$Z$12+'[1]Report'!$Z$13+'[1]Report'!$Z$37+'[1]Report'!$Z$38+'[1]Report'!$Z$47+'[1]Report'!$Z$48+'[1]Report'!$Z$49</f>
        <v>8785.7</v>
      </c>
      <c r="H65" s="69">
        <f>'[1]Report'!$Z$16+'[1]Report'!$Z$29+'[1]Report'!$Z$34</f>
        <v>2855.83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-16694.610000000015</v>
      </c>
      <c r="E66" s="75">
        <f>E64-E65</f>
        <v>3704.76</v>
      </c>
      <c r="F66" s="75">
        <f>F64-F65</f>
        <v>4108.990000000002</v>
      </c>
      <c r="G66" s="98">
        <f>G64-G65</f>
        <v>5090.149999999998</v>
      </c>
      <c r="H66" s="77">
        <f>H64-H65</f>
        <v>843.7899999999995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D64+'[1]Report'!$U$28</f>
        <v>232691.84000000005</v>
      </c>
      <c r="E67" s="70">
        <f>E64+'[1]Report'!$U$21+'[1]Report'!$U$18+'[1]Report'!$U$22+'[1]Report'!$U$23+'[1]Report'!$U$25+'[1]Report'!$U$26+'[1]Report'!$U$27</f>
        <v>12112.489999999994</v>
      </c>
      <c r="F67" s="70">
        <f>F64+'[1]Report'!$U$11+'[1]Report'!$U$14</f>
        <v>10443.859999999999</v>
      </c>
      <c r="G67" s="97">
        <f>G64+'[1]Report'!$U$12+'[1]Report'!$U$13+'[1]Report'!$U$37+'[1]Report'!$U$47</f>
        <v>13788.19</v>
      </c>
      <c r="H67" s="71">
        <f>H64+'[1]Report'!$U$34</f>
        <v>3699.6199999999994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-11.5</v>
      </c>
      <c r="E68" s="44">
        <f>E67-E64</f>
        <v>-6798.830000000005</v>
      </c>
      <c r="F68" s="44">
        <f>F67-F64</f>
        <v>13.8799999999992</v>
      </c>
      <c r="G68" s="44">
        <f>G67-G64</f>
        <v>-87.65999999999804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3" t="s">
        <v>145</v>
      </c>
      <c r="E69" s="134"/>
      <c r="F69" s="134"/>
      <c r="G69" s="134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0" t="s">
        <v>145</v>
      </c>
      <c r="E70" s="111"/>
      <c r="F70" s="111"/>
      <c r="G70" s="111"/>
      <c r="H70" s="11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6" t="s">
        <v>101</v>
      </c>
      <c r="B72" s="137"/>
      <c r="C72" s="137"/>
      <c r="D72" s="137"/>
      <c r="E72" s="137"/>
      <c r="F72" s="137"/>
      <c r="G72" s="137"/>
      <c r="H72" s="13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 t="s">
        <v>185</v>
      </c>
      <c r="F73" s="108"/>
      <c r="G73" s="109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09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0"/>
      <c r="F76" s="111"/>
      <c r="G76" s="112"/>
      <c r="H76" s="26">
        <f>D68+E68+F68+G68+H68</f>
        <v>-6884.110000000004</v>
      </c>
    </row>
    <row r="77" spans="1:8" ht="25.5" customHeight="1" thickBot="1">
      <c r="A77" s="136" t="s">
        <v>107</v>
      </c>
      <c r="B77" s="137"/>
      <c r="C77" s="137"/>
      <c r="D77" s="137"/>
      <c r="E77" s="137"/>
      <c r="F77" s="137"/>
      <c r="G77" s="137"/>
      <c r="H77" s="13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>
        <v>3</v>
      </c>
      <c r="F78" s="108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3">
        <v>1</v>
      </c>
      <c r="F79" s="114"/>
      <c r="G79" s="11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4" t="s">
        <v>167</v>
      </c>
      <c r="F80" s="105"/>
      <c r="G80" s="105"/>
      <c r="H80" s="106"/>
    </row>
    <row r="81" ht="12.75">
      <c r="A81" s="1"/>
    </row>
    <row r="82" ht="12.75">
      <c r="A82" s="1"/>
    </row>
    <row r="83" spans="1:8" ht="38.25" customHeight="1">
      <c r="A83" s="103" t="s">
        <v>172</v>
      </c>
      <c r="B83" s="103"/>
      <c r="C83" s="103"/>
      <c r="D83" s="103"/>
      <c r="E83" s="103"/>
      <c r="F83" s="103"/>
      <c r="G83" s="103"/>
      <c r="H83" s="10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5" t="s">
        <v>115</v>
      </c>
      <c r="D86" s="126"/>
      <c r="E86" s="127"/>
    </row>
    <row r="87" spans="1:5" ht="18.75" customHeight="1" thickBot="1">
      <c r="A87" s="29">
        <v>2</v>
      </c>
      <c r="B87" s="4" t="s">
        <v>116</v>
      </c>
      <c r="C87" s="125" t="s">
        <v>117</v>
      </c>
      <c r="D87" s="126"/>
      <c r="E87" s="127"/>
    </row>
    <row r="88" spans="1:5" ht="16.5" customHeight="1" thickBot="1">
      <c r="A88" s="29">
        <v>3</v>
      </c>
      <c r="B88" s="4" t="s">
        <v>118</v>
      </c>
      <c r="C88" s="125" t="s">
        <v>119</v>
      </c>
      <c r="D88" s="126"/>
      <c r="E88" s="127"/>
    </row>
    <row r="89" spans="1:5" ht="13.5" thickBot="1">
      <c r="A89" s="29">
        <v>4</v>
      </c>
      <c r="B89" s="4" t="s">
        <v>16</v>
      </c>
      <c r="C89" s="125" t="s">
        <v>120</v>
      </c>
      <c r="D89" s="126"/>
      <c r="E89" s="127"/>
    </row>
    <row r="90" spans="1:5" ht="24" customHeight="1" thickBot="1">
      <c r="A90" s="29">
        <v>5</v>
      </c>
      <c r="B90" s="4" t="s">
        <v>86</v>
      </c>
      <c r="C90" s="125" t="s">
        <v>121</v>
      </c>
      <c r="D90" s="126"/>
      <c r="E90" s="127"/>
    </row>
    <row r="91" spans="1:5" ht="21" customHeight="1" thickBot="1">
      <c r="A91" s="30">
        <v>6</v>
      </c>
      <c r="B91" s="31" t="s">
        <v>122</v>
      </c>
      <c r="C91" s="125" t="s">
        <v>123</v>
      </c>
      <c r="D91" s="126"/>
      <c r="E91" s="127"/>
    </row>
    <row r="93" ht="12.75">
      <c r="B93" t="s">
        <v>178</v>
      </c>
    </row>
    <row r="94" spans="2:4" ht="12.75">
      <c r="B94" s="99" t="s">
        <v>179</v>
      </c>
      <c r="C94" s="99" t="s">
        <v>180</v>
      </c>
      <c r="D94" s="99" t="s">
        <v>181</v>
      </c>
    </row>
    <row r="95" spans="2:4" ht="12.75">
      <c r="B95" s="99" t="s">
        <v>182</v>
      </c>
      <c r="C95" s="100">
        <f>'[1]Report'!$X$51</f>
        <v>443.26</v>
      </c>
      <c r="D95" s="100">
        <f>'[1]Report'!$Z$51</f>
        <v>360.52</v>
      </c>
    </row>
    <row r="96" spans="2:4" ht="12.75">
      <c r="B96" s="99" t="s">
        <v>183</v>
      </c>
      <c r="C96" s="100">
        <f>'[1]Report'!$X$30</f>
        <v>215.1</v>
      </c>
      <c r="D96" s="100">
        <f>'[1]Report'!$Z$30</f>
        <v>211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2017-03-14T07:28:19Z</dcterms:modified>
  <cp:category/>
  <cp:version/>
  <cp:contentType/>
  <cp:contentStatus/>
</cp:coreProperties>
</file>