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'2.8.'!$A$1:$H$87</definedName>
  </definedNames>
  <calcPr fullCalcOnLoad="1"/>
</workbook>
</file>

<file path=xl/sharedStrings.xml><?xml version="1.0" encoding="utf-8"?>
<sst xmlns="http://schemas.openxmlformats.org/spreadsheetml/2006/main" count="278" uniqueCount="174">
  <si>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</si>
  <si>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</si>
  <si>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</si>
  <si>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</si>
  <si>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</si>
  <si>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</si>
  <si>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</si>
  <si>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</si>
  <si>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</si>
  <si>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</si>
  <si>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</si>
  <si>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</si>
  <si>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</si>
  <si>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</si>
  <si>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</si>
  <si>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</si>
  <si>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</si>
  <si>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</si>
  <si>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</si>
  <si>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</si>
  <si>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</si>
  <si>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</si>
  <si>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</si>
  <si>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</si>
  <si>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</si>
  <si>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</si>
  <si>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</si>
  <si>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</si>
  <si>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</si>
  <si>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</si>
  <si>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</si>
  <si>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</si>
  <si>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</si>
  <si>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</si>
  <si>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</si>
  <si>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</si>
  <si>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</si>
  <si>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</si>
  <si>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</si>
  <si>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</si>
  <si>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</si>
  <si>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</si>
  <si>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</si>
  <si>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</si>
  <si>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</si>
  <si>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</si>
  <si>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</si>
  <si>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</si>
  <si>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</si>
  <si>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</si>
  <si>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</si>
  <si>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</si>
  <si>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</si>
  <si>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</si>
  <si>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</si>
  <si>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</si>
  <si>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</si>
  <si>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</si>
  <si>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</si>
  <si>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</si>
  <si>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</si>
  <si>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</si>
  <si>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</si>
  <si>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</si>
  <si>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</si>
  <si>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</si>
  <si>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</si>
  <si>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</si>
  <si>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</si>
  <si>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</si>
  <si>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</si>
  <si>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</si>
  <si>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</si>
  <si>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</si>
  <si>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</si>
  <si>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</si>
  <si>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</si>
  <si>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</si>
  <si>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</si>
  <si>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</si>
  <si>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</si>
  <si>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</si>
  <si>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</si>
  <si>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</si>
  <si>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</si>
  <si>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</si>
  <si>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</si>
  <si>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</si>
  <si>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</si>
  <si>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</si>
  <si>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</si>
  <si>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</si>
  <si>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</si>
  <si>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</si>
  <si>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</si>
  <si>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</si>
  <si>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</si>
  <si>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</si>
  <si>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</si>
  <si>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</si>
  <si>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</si>
  <si>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</si>
  <si>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</si>
  <si>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</si>
  <si>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</si>
  <si>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</si>
  <si>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</si>
  <si>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</si>
  <si>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</si>
  <si>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</si>
  <si>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</si>
  <si>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</si>
  <si>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</si>
  <si>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</si>
  <si>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</si>
  <si>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</si>
  <si>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</si>
  <si>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</si>
  <si>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</si>
  <si>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</si>
  <si>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</si>
  <si>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</si>
  <si>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</si>
  <si>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</si>
  <si>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</si>
  <si>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</si>
  <si>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</si>
  <si>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</si>
  <si>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</si>
  <si>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</si>
  <si>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</si>
  <si>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</si>
  <si>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</si>
  <si>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</si>
  <si>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</si>
  <si>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</si>
  <si>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</si>
  <si>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</si>
  <si>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</si>
  <si>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</si>
  <si>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</si>
  <si>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</si>
  <si>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</si>
  <si>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</si>
  <si>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</si>
  <si>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</si>
  <si>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</si>
  <si>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</si>
  <si>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</si>
  <si>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</si>
  <si>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</si>
  <si>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</si>
  <si>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</si>
  <si>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</si>
  <si>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</si>
  <si>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</si>
  <si>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</si>
  <si>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</si>
  <si>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</si>
  <si>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</si>
  <si>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</si>
  <si>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</si>
  <si>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</si>
  <si>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</si>
  <si>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</si>
  <si>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</si>
  <si>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</si>
  <si>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</si>
  <si>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</si>
  <si>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</si>
  <si>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</si>
  <si>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</si>
  <si>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</si>
  <si>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ЗАХАРОВА, д. 19            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</si>
</sst>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4" fillId="35" borderId="24" xfId="0" applyFont="1" applyFill="1" applyBorder="1" applyAlignment="1">
      <alignment wrapText="1"/>
    </xf>
    <xf numFmtId="0" fontId="4" fillId="0" borderId="32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zoomScalePageLayoutView="0" workbookViewId="0" topLeftCell="A53">
      <selection activeCell="D59" sqref="D59:H5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98" t="s">
        <v>173</v>
      </c>
      <c r="B1" s="98"/>
      <c r="C1" s="98"/>
      <c r="D1" s="98"/>
      <c r="E1" s="98"/>
      <c r="F1" s="98"/>
      <c r="G1" s="98"/>
      <c r="H1" s="98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9"/>
      <c r="E3" s="130"/>
      <c r="F3" s="13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99"/>
      <c r="E4" s="100"/>
      <c r="F4" s="101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02"/>
      <c r="E5" s="103"/>
      <c r="F5" s="104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05"/>
      <c r="E6" s="106"/>
      <c r="F6" s="107"/>
      <c r="G6" s="36">
        <v>42369</v>
      </c>
      <c r="H6" s="5"/>
    </row>
    <row r="7" spans="1:8" ht="38.25" customHeight="1" thickBot="1">
      <c r="A7" s="135" t="s">
        <v>13</v>
      </c>
      <c r="B7" s="127"/>
      <c r="C7" s="127"/>
      <c r="D7" s="136"/>
      <c r="E7" s="136"/>
      <c r="F7" s="136"/>
      <c r="G7" s="127"/>
      <c r="H7" s="128"/>
    </row>
    <row r="8" spans="1:8" ht="33" customHeight="1" thickBot="1">
      <c r="A8" s="40" t="s">
        <v>0</v>
      </c>
      <c r="B8" s="39" t="s">
        <v>1</v>
      </c>
      <c r="C8" s="41" t="s">
        <v>2</v>
      </c>
      <c r="D8" s="132" t="s">
        <v>3</v>
      </c>
      <c r="E8" s="133"/>
      <c r="F8" s="134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7" t="s">
        <v>15</v>
      </c>
      <c r="E9" s="130"/>
      <c r="F9" s="138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7" t="s">
        <v>18</v>
      </c>
      <c r="E10" s="130"/>
      <c r="F10" s="138"/>
      <c r="G10" s="64">
        <v>51163.23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7" t="s">
        <v>20</v>
      </c>
      <c r="E11" s="130"/>
      <c r="F11" s="138"/>
      <c r="G11" s="65">
        <f>4719.6+12817.38+5750.69+7003.04+2036.63+6376.56+1467.17+4562.8+1876.12+3128.84+9323.31+4268.75</f>
        <v>63330.89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23" t="s">
        <v>23</v>
      </c>
      <c r="E12" s="124"/>
      <c r="F12" s="125"/>
      <c r="G12" s="63">
        <f>G13+G14+G20+G21+G22+G23</f>
        <v>196339.21000000002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92" t="s">
        <v>26</v>
      </c>
      <c r="E13" s="93"/>
      <c r="F13" s="94"/>
      <c r="G13" s="66">
        <f>3837.08+19185.4</f>
        <v>23022.480000000003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92" t="s">
        <v>29</v>
      </c>
      <c r="E14" s="93"/>
      <c r="F14" s="94"/>
      <c r="G14" s="66">
        <f>5307.14+26535.7</f>
        <v>31842.84</v>
      </c>
      <c r="H14" s="5"/>
    </row>
    <row r="15" spans="1:8" ht="26.25" customHeight="1" thickBot="1">
      <c r="A15" s="4"/>
      <c r="B15" s="6"/>
      <c r="C15" s="3" t="s">
        <v>16</v>
      </c>
      <c r="D15" s="92" t="s">
        <v>156</v>
      </c>
      <c r="E15" s="93"/>
      <c r="F15" s="94"/>
      <c r="G15" s="66">
        <f>1307.8+4216.12+5192.24+2083.13+16372.36</f>
        <v>29171.65</v>
      </c>
      <c r="H15" s="5"/>
    </row>
    <row r="16" spans="1:8" ht="13.5" customHeight="1" thickBot="1">
      <c r="A16" s="4"/>
      <c r="B16" s="6"/>
      <c r="C16" s="3" t="s">
        <v>16</v>
      </c>
      <c r="D16" s="92" t="s">
        <v>157</v>
      </c>
      <c r="E16" s="93"/>
      <c r="F16" s="94"/>
      <c r="G16" s="67">
        <f>6376.56+G14-G15</f>
        <v>9047.75</v>
      </c>
      <c r="H16" s="49"/>
    </row>
    <row r="17" spans="1:8" ht="13.5" customHeight="1" thickBot="1">
      <c r="A17" s="4"/>
      <c r="B17" s="6"/>
      <c r="C17" s="3" t="s">
        <v>16</v>
      </c>
      <c r="D17" s="92" t="s">
        <v>158</v>
      </c>
      <c r="E17" s="93"/>
      <c r="F17" s="94"/>
      <c r="G17" s="66">
        <v>0</v>
      </c>
      <c r="H17" s="5"/>
    </row>
    <row r="18" spans="1:8" ht="24.75" customHeight="1" thickBot="1">
      <c r="A18" s="4"/>
      <c r="B18" s="6"/>
      <c r="C18" s="3" t="s">
        <v>16</v>
      </c>
      <c r="D18" s="92" t="s">
        <v>18</v>
      </c>
      <c r="E18" s="93"/>
      <c r="F18" s="94"/>
      <c r="G18" s="14">
        <f>G10</f>
        <v>51163.23</v>
      </c>
      <c r="H18" s="5"/>
    </row>
    <row r="19" spans="1:8" ht="27" customHeight="1" thickBot="1">
      <c r="A19" s="4"/>
      <c r="B19" s="6"/>
      <c r="C19" s="3" t="s">
        <v>16</v>
      </c>
      <c r="D19" s="92" t="s">
        <v>55</v>
      </c>
      <c r="E19" s="93"/>
      <c r="F19" s="94"/>
      <c r="G19" s="76">
        <f>G18+G15-G17</f>
        <v>80334.88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5" t="s">
        <v>32</v>
      </c>
      <c r="E20" s="146"/>
      <c r="F20" s="147"/>
      <c r="G20" s="66">
        <f>5033.06+26710.07</f>
        <v>31743.13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7" t="s">
        <v>151</v>
      </c>
      <c r="E21" s="130"/>
      <c r="F21" s="138"/>
      <c r="G21" s="65">
        <f>5780.54+28902.7</f>
        <v>34683.24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7" t="s">
        <v>152</v>
      </c>
      <c r="E22" s="130"/>
      <c r="F22" s="138"/>
      <c r="G22" s="86">
        <f>1719.26+8596.3</f>
        <v>10315.56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9" t="s">
        <v>153</v>
      </c>
      <c r="E23" s="140"/>
      <c r="F23" s="141"/>
      <c r="G23" s="65">
        <f>10788.66+53943.3</f>
        <v>64731.96000000001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137" t="s">
        <v>35</v>
      </c>
      <c r="E24" s="130"/>
      <c r="F24" s="138"/>
      <c r="G24" s="68">
        <f>G25+G26+G27+G28+G29+G30</f>
        <v>176323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3" t="s">
        <v>38</v>
      </c>
      <c r="E25" s="124"/>
      <c r="F25" s="125"/>
      <c r="G25" s="85">
        <f>3059.32+8570.81+3987.65+4588.19+1363.93+4216.12+5251.08+16372.36+15831.14+11881.32+32976.18+15573.88</f>
        <v>123671.98000000001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92" t="s">
        <v>41</v>
      </c>
      <c r="E26" s="93"/>
      <c r="F26" s="94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92" t="s">
        <v>44</v>
      </c>
      <c r="E27" s="93"/>
      <c r="F27" s="94"/>
      <c r="G27" s="85">
        <f>945.49+2658.54+1240.22+1424.42+423.66+1307.8+1683.48+5192.24+5577.7+3658.93+10562.05+4872.66</f>
        <v>39547.19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92" t="s">
        <v>47</v>
      </c>
      <c r="E28" s="93"/>
      <c r="F28" s="94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92" t="s">
        <v>124</v>
      </c>
      <c r="E29" s="93"/>
      <c r="F29" s="94"/>
      <c r="G29" s="66">
        <f>248.06+84.76+686.63+2083.13+2202.55+1513.17+4309.17+1976.36</f>
        <v>13103.830000000002</v>
      </c>
      <c r="H29" s="49"/>
      <c r="I29" s="5"/>
    </row>
    <row r="30" spans="1:9" ht="13.5" customHeight="1" thickBot="1">
      <c r="A30" s="4"/>
      <c r="B30" s="13"/>
      <c r="C30" s="3"/>
      <c r="D30" s="92" t="s">
        <v>166</v>
      </c>
      <c r="E30" s="93"/>
      <c r="F30" s="94"/>
      <c r="G30" s="66">
        <v>0</v>
      </c>
      <c r="H30" s="49"/>
      <c r="I30" s="82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92" t="s">
        <v>51</v>
      </c>
      <c r="E31" s="93"/>
      <c r="F31" s="94"/>
      <c r="G31" s="69">
        <f>G24+G10</f>
        <v>227486.23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92" t="s">
        <v>53</v>
      </c>
      <c r="E32" s="93"/>
      <c r="F32" s="94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92" t="s">
        <v>55</v>
      </c>
      <c r="E33" s="93"/>
      <c r="F33" s="94"/>
      <c r="G33" s="76">
        <f>G19</f>
        <v>80334.88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92" t="s">
        <v>57</v>
      </c>
      <c r="E34" s="93"/>
      <c r="F34" s="94"/>
      <c r="G34" s="49">
        <f>G11+G12-G24</f>
        <v>83347.10000000003</v>
      </c>
      <c r="H34" s="49"/>
    </row>
    <row r="35" spans="1:8" ht="38.25" customHeight="1" thickBot="1">
      <c r="A35" s="95" t="s">
        <v>58</v>
      </c>
      <c r="B35" s="96"/>
      <c r="C35" s="96"/>
      <c r="D35" s="96"/>
      <c r="E35" s="96"/>
      <c r="F35" s="127"/>
      <c r="G35" s="96"/>
      <c r="H35" s="128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0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1.54</v>
      </c>
      <c r="F38" s="83" t="s">
        <v>136</v>
      </c>
      <c r="G38" s="60">
        <v>3810334293</v>
      </c>
      <c r="H38" s="61">
        <f>G13</f>
        <v>23022.480000000003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4" t="s">
        <v>137</v>
      </c>
      <c r="G39" s="60">
        <v>3848000155</v>
      </c>
      <c r="H39" s="61">
        <f>G20</f>
        <v>31743.13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3.36</v>
      </c>
      <c r="F40" s="84" t="s">
        <v>138</v>
      </c>
      <c r="G40" s="60">
        <v>3837003965</v>
      </c>
      <c r="H40" s="61">
        <f>G21</f>
        <v>34683.24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0.69</v>
      </c>
      <c r="F41" s="59" t="s">
        <v>139</v>
      </c>
      <c r="G41" s="60">
        <v>3848006622</v>
      </c>
      <c r="H41" s="61">
        <f>G22</f>
        <v>10315.56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4.33</v>
      </c>
      <c r="F42" s="62" t="s">
        <v>139</v>
      </c>
      <c r="G42" s="60">
        <v>3848006622</v>
      </c>
      <c r="H42" s="61">
        <f>G23</f>
        <v>64731.96000000001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26"/>
      <c r="G43" s="94"/>
      <c r="H43" s="61">
        <f>SUM(H37:H42)</f>
        <v>164496.37</v>
      </c>
    </row>
    <row r="44" spans="1:8" ht="19.5" customHeight="1" thickBot="1">
      <c r="A44" s="95" t="s">
        <v>64</v>
      </c>
      <c r="B44" s="96"/>
      <c r="C44" s="96"/>
      <c r="D44" s="96"/>
      <c r="E44" s="96"/>
      <c r="F44" s="96"/>
      <c r="G44" s="96"/>
      <c r="H44" s="97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90" t="s">
        <v>141</v>
      </c>
      <c r="E45" s="91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90" t="s">
        <v>69</v>
      </c>
      <c r="E46" s="91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90" t="s">
        <v>71</v>
      </c>
      <c r="E47" s="91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90" t="s">
        <v>73</v>
      </c>
      <c r="E48" s="91"/>
      <c r="F48" s="56">
        <v>0</v>
      </c>
      <c r="G48" s="51"/>
      <c r="H48" s="49"/>
    </row>
    <row r="49" spans="1:8" ht="18.75" customHeight="1" thickBot="1">
      <c r="A49" s="87" t="s">
        <v>74</v>
      </c>
      <c r="B49" s="88"/>
      <c r="C49" s="88"/>
      <c r="D49" s="88"/>
      <c r="E49" s="88"/>
      <c r="F49" s="88"/>
      <c r="G49" s="88"/>
      <c r="H49" s="89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90" t="s">
        <v>15</v>
      </c>
      <c r="E50" s="91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90" t="s">
        <v>18</v>
      </c>
      <c r="E51" s="91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90" t="s">
        <v>20</v>
      </c>
      <c r="E52" s="91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90" t="s">
        <v>53</v>
      </c>
      <c r="E53" s="91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90" t="s">
        <v>55</v>
      </c>
      <c r="E54" s="91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17" t="s">
        <v>57</v>
      </c>
      <c r="E55" s="118"/>
      <c r="F55" s="57">
        <f>D62+E62+F62+G62+H62</f>
        <v>101214.65000000007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9">
        <f>D60/1502.58</f>
        <v>444.00397982137395</v>
      </c>
      <c r="E59" s="79">
        <f>E60/117.48</f>
        <v>954.315798433776</v>
      </c>
      <c r="F59" s="79">
        <f>F60/12</f>
        <v>1789.4750000000001</v>
      </c>
      <c r="G59" s="80">
        <f>G60/18.26</f>
        <v>2676.0388828039427</v>
      </c>
      <c r="H59" s="81">
        <f>H60/0.88</f>
        <v>1219.431818181818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f>110227.44+556924.06</f>
        <v>667151.5</v>
      </c>
      <c r="E60" s="66">
        <f>24129.36+85012.6+2971.06</f>
        <v>112113.02</v>
      </c>
      <c r="F60" s="66">
        <f>2548.52+459.45+18465.73</f>
        <v>21473.7</v>
      </c>
      <c r="G60" s="75">
        <f>5712.45+1984.61+30564.3+10603.11</f>
        <v>48864.47</v>
      </c>
      <c r="H60" s="71">
        <f>172+901.1</f>
        <v>1073.1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f>27151.98+90589.63+104980.61+39254.59+321221.87</f>
        <v>583198.6799999999</v>
      </c>
      <c r="E61" s="66">
        <f>8104.44+21084.29+657.14+179.69+1893.39+19796.24+4228.86+42677.64</f>
        <v>98621.69</v>
      </c>
      <c r="F61" s="66">
        <f>1213.32+2906.67+100.42+41.23+784.45+4660.97+1349.23+10436.46</f>
        <v>21492.75</v>
      </c>
      <c r="G61" s="72">
        <f>2327.01+5617.62+788.49+1554.41+7683.94+2179.18+16156.65+2599.81+754.64+5489.05</f>
        <v>45150.8</v>
      </c>
      <c r="H61" s="72">
        <f>0.67+125.7+178.39+53.76+638.7</f>
        <v>997.22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83952.82000000007</v>
      </c>
      <c r="E62" s="79">
        <f>E60-E61</f>
        <v>13491.330000000002</v>
      </c>
      <c r="F62" s="79">
        <f>F60-F61</f>
        <v>-19.049999999999272</v>
      </c>
      <c r="G62" s="81">
        <f>G60-G61</f>
        <v>3713.6699999999983</v>
      </c>
      <c r="H62" s="81">
        <f>H60-H61</f>
        <v>75.87999999999988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f>110227.44+556924.06</f>
        <v>667151.5</v>
      </c>
      <c r="E63" s="73">
        <f>23239.16+95501.38+3028.47</f>
        <v>121769.01000000001</v>
      </c>
      <c r="F63" s="73">
        <f>3425.52+459.45+20140.83</f>
        <v>24025.800000000003</v>
      </c>
      <c r="G63" s="74">
        <f>6599.45+2237.08+32369.2+11229.81</f>
        <v>52435.53999999999</v>
      </c>
      <c r="H63" s="74">
        <f>901.1</f>
        <v>901.1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9655.990000000005</v>
      </c>
      <c r="F64" s="44">
        <f>F63-F60</f>
        <v>2552.100000000002</v>
      </c>
      <c r="G64" s="44">
        <f>G63-G60</f>
        <v>3571.0699999999924</v>
      </c>
      <c r="H64" s="44">
        <f>H63-H60</f>
        <v>-171.9999999999999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11" t="s">
        <v>145</v>
      </c>
      <c r="E65" s="112"/>
      <c r="F65" s="112"/>
      <c r="G65" s="112"/>
      <c r="H65" s="113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14" t="s">
        <v>145</v>
      </c>
      <c r="E66" s="115"/>
      <c r="F66" s="115"/>
      <c r="G66" s="115"/>
      <c r="H66" s="116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95" t="s">
        <v>101</v>
      </c>
      <c r="B68" s="96"/>
      <c r="C68" s="96"/>
      <c r="D68" s="96"/>
      <c r="E68" s="96"/>
      <c r="F68" s="96"/>
      <c r="G68" s="96"/>
      <c r="H68" s="97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92"/>
      <c r="F69" s="93"/>
      <c r="G69" s="94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92"/>
      <c r="F70" s="93"/>
      <c r="G70" s="94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92"/>
      <c r="F71" s="93"/>
      <c r="G71" s="94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14"/>
      <c r="F72" s="115"/>
      <c r="G72" s="116"/>
      <c r="H72" s="26">
        <f>D64+E64+F64+G64+H64</f>
        <v>15607.16</v>
      </c>
    </row>
    <row r="73" spans="1:8" ht="25.5" customHeight="1" thickBot="1">
      <c r="A73" s="95" t="s">
        <v>107</v>
      </c>
      <c r="B73" s="96"/>
      <c r="C73" s="96"/>
      <c r="D73" s="96"/>
      <c r="E73" s="96"/>
      <c r="F73" s="96"/>
      <c r="G73" s="96"/>
      <c r="H73" s="97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92">
        <v>7</v>
      </c>
      <c r="F74" s="93"/>
      <c r="G74" s="94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42">
        <v>0</v>
      </c>
      <c r="F75" s="143"/>
      <c r="G75" s="144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20" t="s">
        <v>167</v>
      </c>
      <c r="F76" s="121"/>
      <c r="G76" s="121"/>
      <c r="H76" s="122"/>
    </row>
    <row r="77" ht="12.75">
      <c r="A77" s="1"/>
    </row>
    <row r="78" ht="12.75">
      <c r="A78" s="1"/>
    </row>
    <row r="79" spans="1:8" ht="38.25" customHeight="1">
      <c r="A79" s="119" t="s">
        <v>172</v>
      </c>
      <c r="B79" s="119"/>
      <c r="C79" s="119"/>
      <c r="D79" s="119"/>
      <c r="E79" s="119"/>
      <c r="F79" s="119"/>
      <c r="G79" s="119"/>
      <c r="H79" s="119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08" t="s">
        <v>115</v>
      </c>
      <c r="D82" s="109"/>
      <c r="E82" s="110"/>
    </row>
    <row r="83" spans="1:5" ht="18.75" customHeight="1" thickBot="1">
      <c r="A83" s="29">
        <v>2</v>
      </c>
      <c r="B83" s="4" t="s">
        <v>116</v>
      </c>
      <c r="C83" s="108" t="s">
        <v>117</v>
      </c>
      <c r="D83" s="109"/>
      <c r="E83" s="110"/>
    </row>
    <row r="84" spans="1:5" ht="16.5" customHeight="1" thickBot="1">
      <c r="A84" s="29">
        <v>3</v>
      </c>
      <c r="B84" s="4" t="s">
        <v>118</v>
      </c>
      <c r="C84" s="108" t="s">
        <v>119</v>
      </c>
      <c r="D84" s="109"/>
      <c r="E84" s="110"/>
    </row>
    <row r="85" spans="1:5" ht="13.5" thickBot="1">
      <c r="A85" s="29">
        <v>4</v>
      </c>
      <c r="B85" s="4" t="s">
        <v>16</v>
      </c>
      <c r="C85" s="108" t="s">
        <v>120</v>
      </c>
      <c r="D85" s="109"/>
      <c r="E85" s="110"/>
    </row>
    <row r="86" spans="1:5" ht="24" customHeight="1" thickBot="1">
      <c r="A86" s="29">
        <v>5</v>
      </c>
      <c r="B86" s="4" t="s">
        <v>86</v>
      </c>
      <c r="C86" s="108" t="s">
        <v>121</v>
      </c>
      <c r="D86" s="109"/>
      <c r="E86" s="110"/>
    </row>
    <row r="87" spans="1:5" ht="21" customHeight="1" thickBot="1">
      <c r="A87" s="30">
        <v>6</v>
      </c>
      <c r="B87" s="31" t="s">
        <v>122</v>
      </c>
      <c r="C87" s="108" t="s">
        <v>123</v>
      </c>
      <c r="D87" s="109"/>
      <c r="E87" s="110"/>
    </row>
  </sheetData>
  <sheetProtection/>
  <mergeCells count="65">
    <mergeCell ref="D15:F15"/>
    <mergeCell ref="D16:F16"/>
    <mergeCell ref="D10:F10"/>
    <mergeCell ref="D11:F11"/>
    <mergeCell ref="D12:F12"/>
    <mergeCell ref="E71:G71"/>
    <mergeCell ref="E72:G72"/>
    <mergeCell ref="E74:G74"/>
    <mergeCell ref="D13:F13"/>
    <mergeCell ref="D14:F14"/>
    <mergeCell ref="D20:F20"/>
    <mergeCell ref="D21:F21"/>
    <mergeCell ref="D3:F3"/>
    <mergeCell ref="D8:F8"/>
    <mergeCell ref="A7:H7"/>
    <mergeCell ref="D22:F22"/>
    <mergeCell ref="D23:F23"/>
    <mergeCell ref="D24:F24"/>
    <mergeCell ref="D17:F17"/>
    <mergeCell ref="D18:F18"/>
    <mergeCell ref="D19:F19"/>
    <mergeCell ref="D9:F9"/>
    <mergeCell ref="D28:F28"/>
    <mergeCell ref="A73:H73"/>
    <mergeCell ref="E69:G69"/>
    <mergeCell ref="F43:G43"/>
    <mergeCell ref="D27:F27"/>
    <mergeCell ref="D33:F33"/>
    <mergeCell ref="D48:E48"/>
    <mergeCell ref="A35:H35"/>
    <mergeCell ref="D54:E54"/>
    <mergeCell ref="D55:E55"/>
    <mergeCell ref="D47:E47"/>
    <mergeCell ref="A79:H79"/>
    <mergeCell ref="E76:H76"/>
    <mergeCell ref="E70:G70"/>
    <mergeCell ref="D50:E50"/>
    <mergeCell ref="D51:E51"/>
    <mergeCell ref="D52:E52"/>
    <mergeCell ref="E75:G75"/>
    <mergeCell ref="C87:E87"/>
    <mergeCell ref="D65:H65"/>
    <mergeCell ref="D66:H66"/>
    <mergeCell ref="C82:E82"/>
    <mergeCell ref="C83:E83"/>
    <mergeCell ref="C84:E84"/>
    <mergeCell ref="C85:E85"/>
    <mergeCell ref="A68:H68"/>
    <mergeCell ref="C86:E86"/>
    <mergeCell ref="D29:F29"/>
    <mergeCell ref="D31:F31"/>
    <mergeCell ref="D30:F30"/>
    <mergeCell ref="D32:F32"/>
    <mergeCell ref="A1:H1"/>
    <mergeCell ref="D4:F4"/>
    <mergeCell ref="D5:F5"/>
    <mergeCell ref="D6:F6"/>
    <mergeCell ref="D25:F25"/>
    <mergeCell ref="D26:F26"/>
    <mergeCell ref="A49:H49"/>
    <mergeCell ref="D53:E53"/>
    <mergeCell ref="D45:E45"/>
    <mergeCell ref="D46:E46"/>
    <mergeCell ref="D34:F34"/>
    <mergeCell ref="A44:H4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2016-02-29T09:28:14Z</cp:lastPrinted>
  <dcterms:created xsi:type="dcterms:W3CDTF">1996-10-08T23:32:33Z</dcterms:created>
  <dcterms:modified xsi:type="dcterms:W3CDTF">2016-03-11T07:47:24Z</dcterms:modified>
  <cp:category/>
  <cp:version/>
  <cp:contentType/>
  <cp:contentStatus/>
</cp:coreProperties>
</file>