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<sst xmlns="http://schemas.openxmlformats.org/spreadsheetml/2006/main" count="284" uniqueCount="179">
  <si>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</si>
  <si>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</si>
  <si>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</si>
  <si>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</si>
  <si>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</si>
  <si>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</si>
  <si>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</si>
  <si>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</si>
  <si>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</si>
  <si>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</si>
  <si>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</si>
  <si>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</si>
  <si>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</si>
  <si>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</si>
  <si>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</si>
  <si>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</si>
  <si>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</si>
  <si>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</si>
  <si>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</si>
  <si>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</si>
  <si>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</si>
  <si>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</si>
  <si>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</si>
  <si>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</si>
  <si>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</si>
  <si>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</si>
  <si>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</si>
  <si>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</si>
  <si>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</si>
  <si>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</si>
  <si>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</si>
  <si>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</si>
  <si>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</si>
  <si>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</si>
  <si>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</si>
  <si>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</si>
  <si>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</si>
  <si>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</si>
  <si>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</si>
  <si>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</si>
  <si>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</si>
  <si>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</si>
  <si>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</si>
  <si>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</si>
  <si>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</si>
  <si>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</si>
  <si>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</si>
  <si>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</si>
  <si>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</si>
  <si>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</si>
  <si>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</si>
  <si>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</si>
  <si>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</si>
  <si>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</si>
  <si>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</si>
  <si>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</si>
  <si>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</si>
  <si>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</si>
  <si>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</si>
  <si>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</si>
  <si>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</si>
  <si>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</si>
  <si>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</si>
  <si>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</si>
  <si>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</si>
  <si>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</si>
  <si>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</si>
  <si>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</si>
  <si>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</si>
  <si>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</si>
  <si>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</si>
  <si>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</si>
  <si>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</si>
  <si>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</si>
  <si>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</si>
  <si>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</si>
  <si>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</si>
  <si>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</si>
  <si>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</si>
  <si>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</si>
  <si>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</si>
  <si>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</si>
  <si>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</si>
  <si>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</si>
  <si>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</si>
  <si>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</si>
  <si>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</si>
  <si>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</si>
  <si>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</si>
  <si>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</si>
  <si>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</si>
  <si>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</si>
  <si>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</si>
  <si>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</si>
  <si>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</si>
  <si>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</si>
  <si>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</si>
  <si>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</si>
  <si>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</si>
  <si>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</si>
  <si>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</si>
  <si>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</si>
  <si>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</si>
  <si>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</si>
  <si>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</si>
  <si>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</si>
  <si>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</si>
  <si>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</si>
  <si>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</si>
  <si>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</si>
  <si>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</si>
  <si>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</si>
  <si>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</si>
  <si>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</si>
  <si>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</si>
  <si>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</si>
  <si>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</si>
  <si>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</si>
  <si>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</si>
  <si>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</si>
  <si>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</si>
  <si>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</si>
  <si>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</si>
  <si>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</si>
  <si>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</si>
  <si>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</si>
  <si>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</si>
  <si>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</si>
  <si>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</si>
  <si>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</si>
  <si>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</si>
  <si>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</si>
  <si>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</si>
  <si>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</si>
  <si>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</si>
  <si>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</si>
  <si>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</si>
  <si>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</si>
  <si>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</si>
  <si>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</si>
  <si>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</si>
  <si>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</si>
  <si>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</si>
  <si>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</si>
  <si>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</si>
  <si>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</si>
  <si>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</si>
  <si>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</si>
  <si>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</si>
  <si>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</si>
  <si>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</si>
  <si>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</si>
  <si>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</si>
  <si>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</si>
  <si>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</si>
  <si>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</si>
  <si>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</si>
  <si>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</si>
  <si>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</si>
  <si>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</si>
  <si>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</si>
  <si>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</si>
  <si>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</si>
  <si>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</si>
  <si>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</si>
  <si>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</si>
  <si>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</si>
  <si>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</si>
  <si>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</si>
  <si>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</si>
  <si>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</si>
  <si>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</si>
  <si>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</si>
  <si>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</si>
  <si>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</si>
  <si>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</si>
  <si>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</si>
  <si>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</si>
  <si>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СОВЕТСКАЯ, д. 46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</si>
</sst>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25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4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4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F7">
            <v>0</v>
          </cell>
          <cell r="G7">
            <v>0</v>
          </cell>
          <cell r="I7">
            <v>0</v>
          </cell>
        </row>
        <row r="8">
          <cell r="C8">
            <v>22702.57</v>
          </cell>
          <cell r="F8">
            <v>21580.91</v>
          </cell>
          <cell r="G8">
            <v>2505.77</v>
          </cell>
          <cell r="H8">
            <v>346.07</v>
          </cell>
          <cell r="I8">
            <v>13850.9</v>
          </cell>
        </row>
        <row r="11">
          <cell r="C11">
            <v>97678.63</v>
          </cell>
          <cell r="F11">
            <v>97678.63</v>
          </cell>
          <cell r="G11">
            <v>21068.47</v>
          </cell>
          <cell r="H11">
            <v>1718.21</v>
          </cell>
          <cell r="I11">
            <v>44992.88</v>
          </cell>
        </row>
        <row r="14">
          <cell r="C14">
            <v>8940.5</v>
          </cell>
          <cell r="F14">
            <v>8539.45</v>
          </cell>
          <cell r="G14">
            <v>1038.63</v>
          </cell>
          <cell r="H14">
            <v>37.04</v>
          </cell>
          <cell r="I14">
            <v>5332.6</v>
          </cell>
        </row>
        <row r="16">
          <cell r="F16">
            <v>4654</v>
          </cell>
          <cell r="I16">
            <v>2163.89</v>
          </cell>
        </row>
        <row r="18">
          <cell r="F18">
            <v>5069.2</v>
          </cell>
          <cell r="G18">
            <v>1110.47</v>
          </cell>
          <cell r="H18">
            <v>20.34</v>
          </cell>
          <cell r="I18">
            <v>2387.08</v>
          </cell>
        </row>
        <row r="20">
          <cell r="F20">
            <v>3277.5</v>
          </cell>
          <cell r="G20">
            <v>729.24</v>
          </cell>
          <cell r="H20">
            <v>36.04</v>
          </cell>
          <cell r="I20">
            <v>1600.17</v>
          </cell>
        </row>
        <row r="22">
          <cell r="F22">
            <v>7511</v>
          </cell>
          <cell r="G22">
            <v>2259.23</v>
          </cell>
          <cell r="H22">
            <v>55.84</v>
          </cell>
          <cell r="I22">
            <v>3968.77</v>
          </cell>
        </row>
        <row r="25">
          <cell r="C25">
            <v>3113.04</v>
          </cell>
          <cell r="F25">
            <v>2977.13</v>
          </cell>
          <cell r="G25">
            <v>502.69</v>
          </cell>
          <cell r="H25">
            <v>28.41</v>
          </cell>
          <cell r="I25">
            <v>1854.31</v>
          </cell>
        </row>
        <row r="30">
          <cell r="F30">
            <v>4684.64</v>
          </cell>
          <cell r="G30">
            <v>977.22</v>
          </cell>
          <cell r="H30">
            <v>51.17</v>
          </cell>
          <cell r="I30">
            <v>2159.53</v>
          </cell>
        </row>
        <row r="31">
          <cell r="C31">
            <v>5403.13</v>
          </cell>
          <cell r="F31">
            <v>5435.86</v>
          </cell>
          <cell r="G31">
            <v>671.46</v>
          </cell>
          <cell r="H31">
            <v>19.07</v>
          </cell>
          <cell r="I31">
            <v>3279.79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1">
      <selection activeCell="H68" sqref="H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5" t="s">
        <v>178</v>
      </c>
      <c r="B1" s="135"/>
      <c r="C1" s="135"/>
      <c r="D1" s="135"/>
      <c r="E1" s="135"/>
      <c r="F1" s="135"/>
      <c r="G1" s="135"/>
      <c r="H1" s="13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5"/>
      <c r="E3" s="113"/>
      <c r="F3" s="14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6"/>
      <c r="E4" s="137"/>
      <c r="F4" s="138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9"/>
      <c r="E5" s="140"/>
      <c r="F5" s="141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2"/>
      <c r="E6" s="143"/>
      <c r="F6" s="144"/>
      <c r="G6" s="36">
        <v>42369</v>
      </c>
      <c r="H6" s="5"/>
    </row>
    <row r="7" spans="1:8" ht="38.25" customHeight="1" thickBot="1">
      <c r="A7" s="151" t="s">
        <v>13</v>
      </c>
      <c r="B7" s="152"/>
      <c r="C7" s="152"/>
      <c r="D7" s="153"/>
      <c r="E7" s="153"/>
      <c r="F7" s="153"/>
      <c r="G7" s="152"/>
      <c r="H7" s="154"/>
    </row>
    <row r="8" spans="1:8" ht="33" customHeight="1" thickBot="1">
      <c r="A8" s="40" t="s">
        <v>0</v>
      </c>
      <c r="B8" s="39" t="s">
        <v>1</v>
      </c>
      <c r="C8" s="41" t="s">
        <v>2</v>
      </c>
      <c r="D8" s="147" t="s">
        <v>3</v>
      </c>
      <c r="E8" s="148"/>
      <c r="F8" s="14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2" t="s">
        <v>15</v>
      </c>
      <c r="E9" s="113"/>
      <c r="F9" s="11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2" t="s">
        <v>18</v>
      </c>
      <c r="E10" s="113"/>
      <c r="F10" s="114"/>
      <c r="G10" s="63">
        <v>7157.39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2" t="s">
        <v>20</v>
      </c>
      <c r="E11" s="113"/>
      <c r="F11" s="114"/>
      <c r="G11" s="90">
        <f>368.07+333.05+491.43+569.37+(-763.66)+288.6</f>
        <v>1286.8600000000001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5" t="s">
        <v>23</v>
      </c>
      <c r="E12" s="116"/>
      <c r="F12" s="117"/>
      <c r="G12" s="91">
        <f>G13+G14+G20+G21+G22+G23+G31</f>
        <v>30181.420000000002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98" t="s">
        <v>26</v>
      </c>
      <c r="E13" s="99"/>
      <c r="F13" s="105"/>
      <c r="G13" s="65">
        <f>655.5+'[2]Page1'!$F$20</f>
        <v>3933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98" t="s">
        <v>29</v>
      </c>
      <c r="E14" s="99"/>
      <c r="F14" s="105"/>
      <c r="G14" s="92">
        <f>930.8+'[2]Page1'!$F$16</f>
        <v>5584.8</v>
      </c>
      <c r="H14" s="5"/>
    </row>
    <row r="15" spans="1:8" ht="26.25" customHeight="1" thickBot="1">
      <c r="A15" s="4"/>
      <c r="B15" s="6"/>
      <c r="C15" s="3" t="s">
        <v>16</v>
      </c>
      <c r="D15" s="98" t="s">
        <v>156</v>
      </c>
      <c r="E15" s="99"/>
      <c r="F15" s="105"/>
      <c r="G15" s="93">
        <f>115.05+500.31+'[2]Page1'!$I$16</f>
        <v>2779.25</v>
      </c>
      <c r="H15" s="5"/>
    </row>
    <row r="16" spans="1:8" ht="13.5" customHeight="1" thickBot="1">
      <c r="A16" s="4"/>
      <c r="B16" s="6"/>
      <c r="C16" s="3" t="s">
        <v>16</v>
      </c>
      <c r="D16" s="98" t="s">
        <v>157</v>
      </c>
      <c r="E16" s="99"/>
      <c r="F16" s="105"/>
      <c r="G16" s="94">
        <f>288.6+G14-G15</f>
        <v>3094.1500000000005</v>
      </c>
      <c r="H16" s="49"/>
    </row>
    <row r="17" spans="1:8" ht="13.5" customHeight="1" thickBot="1">
      <c r="A17" s="4"/>
      <c r="B17" s="6"/>
      <c r="C17" s="3" t="s">
        <v>16</v>
      </c>
      <c r="D17" s="98" t="s">
        <v>158</v>
      </c>
      <c r="E17" s="99"/>
      <c r="F17" s="105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98" t="s">
        <v>18</v>
      </c>
      <c r="E18" s="99"/>
      <c r="F18" s="105"/>
      <c r="G18" s="14">
        <f>G10</f>
        <v>7157.39</v>
      </c>
      <c r="H18" s="5"/>
    </row>
    <row r="19" spans="1:8" ht="27" customHeight="1" thickBot="1">
      <c r="A19" s="4"/>
      <c r="B19" s="6"/>
      <c r="C19" s="3" t="s">
        <v>16</v>
      </c>
      <c r="D19" s="98" t="s">
        <v>55</v>
      </c>
      <c r="E19" s="99"/>
      <c r="F19" s="105"/>
      <c r="G19" s="73">
        <f>G18+G15-G17</f>
        <v>9936.64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8" t="s">
        <v>32</v>
      </c>
      <c r="E20" s="119"/>
      <c r="F20" s="120"/>
      <c r="G20" s="65">
        <f>882.74+'[2]Page1'!$F$30</f>
        <v>5567.38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2" t="s">
        <v>151</v>
      </c>
      <c r="E21" s="113"/>
      <c r="F21" s="114"/>
      <c r="G21" s="64">
        <f>1013.84+'[2]Page1'!$F$18</f>
        <v>6083.04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2" t="s">
        <v>152</v>
      </c>
      <c r="E22" s="113"/>
      <c r="F22" s="114"/>
      <c r="G22" s="64">
        <f>0+'[2]Page1'!$F$7</f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6" t="s">
        <v>153</v>
      </c>
      <c r="E23" s="127"/>
      <c r="F23" s="128"/>
      <c r="G23" s="64">
        <f>1502.2+'[2]Page1'!$F$22</f>
        <v>9013.2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2" t="s">
        <v>35</v>
      </c>
      <c r="E24" s="113"/>
      <c r="F24" s="114"/>
      <c r="G24" s="87">
        <f>G25+G26+G27+G28+G29+G30</f>
        <v>21140.7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5" t="s">
        <v>38</v>
      </c>
      <c r="E25" s="116"/>
      <c r="F25" s="117"/>
      <c r="G25" s="82">
        <f>369.84+1017.09+498.09+572.04+500.31+'[2]Page1'!$I$7+'[2]Page1'!$I$16+'[2]Page1'!$I$18+'[2]Page1'!$I$20+'[2]Page1'!$I$22+'[2]Page1'!$I$30</f>
        <v>15236.810000000001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98" t="s">
        <v>41</v>
      </c>
      <c r="E26" s="99"/>
      <c r="F26" s="10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98" t="s">
        <v>44</v>
      </c>
      <c r="E27" s="99"/>
      <c r="F27" s="105"/>
      <c r="G27" s="82">
        <f>81.02+233.87+109.1+125.3+115.05+'[2]Page1'!$G$7+'[2]Page1'!$G$18+'[2]Page1'!$G$20+'[2]Page1'!$G$22+'[2]Page1'!$G$30</f>
        <v>5740.500000000001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98" t="s">
        <v>47</v>
      </c>
      <c r="E28" s="99"/>
      <c r="F28" s="105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98" t="s">
        <v>124</v>
      </c>
      <c r="E29" s="99"/>
      <c r="F29" s="105"/>
      <c r="G29" s="70">
        <f>'[2]Page1'!$H$18+'[2]Page1'!$H$20+'[2]Page1'!$H$22+'[2]Page1'!$H$30</f>
        <v>163.39</v>
      </c>
      <c r="H29" s="83"/>
      <c r="I29" s="79"/>
    </row>
    <row r="30" spans="1:9" ht="13.5" customHeight="1" thickBot="1">
      <c r="A30" s="4"/>
      <c r="B30" s="13"/>
      <c r="C30" s="3"/>
      <c r="D30" s="98" t="s">
        <v>166</v>
      </c>
      <c r="E30" s="99"/>
      <c r="F30" s="99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98" t="s">
        <v>174</v>
      </c>
      <c r="E31" s="99"/>
      <c r="F31" s="99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98" t="s">
        <v>175</v>
      </c>
      <c r="E32" s="99"/>
      <c r="F32" s="99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98" t="s">
        <v>177</v>
      </c>
      <c r="E33" s="99"/>
      <c r="F33" s="99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98" t="s">
        <v>176</v>
      </c>
      <c r="E34" s="99"/>
      <c r="F34" s="99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98" t="s">
        <v>51</v>
      </c>
      <c r="E35" s="99"/>
      <c r="F35" s="105"/>
      <c r="G35" s="66">
        <f>G24+G10</f>
        <v>28298.09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98" t="s">
        <v>53</v>
      </c>
      <c r="E36" s="99"/>
      <c r="F36" s="10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98" t="s">
        <v>55</v>
      </c>
      <c r="E37" s="99"/>
      <c r="F37" s="105"/>
      <c r="G37" s="73">
        <f>G19</f>
        <v>9936.64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98" t="s">
        <v>57</v>
      </c>
      <c r="E38" s="99"/>
      <c r="F38" s="105"/>
      <c r="G38" s="88">
        <f>G11+G12-G24</f>
        <v>10327.580000000002</v>
      </c>
      <c r="H38" s="49"/>
    </row>
    <row r="39" spans="1:8" ht="38.25" customHeight="1" thickBot="1">
      <c r="A39" s="132" t="s">
        <v>58</v>
      </c>
      <c r="B39" s="133"/>
      <c r="C39" s="133"/>
      <c r="D39" s="133"/>
      <c r="E39" s="133"/>
      <c r="F39" s="152"/>
      <c r="G39" s="133"/>
      <c r="H39" s="15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1.5</v>
      </c>
      <c r="F42" s="80" t="s">
        <v>136</v>
      </c>
      <c r="G42" s="60">
        <v>3810334293</v>
      </c>
      <c r="H42" s="61">
        <f>G13</f>
        <v>3933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5567.38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6083.04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9013.2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0"/>
      <c r="G47" s="105"/>
      <c r="H47" s="61">
        <f>SUM(H41:H46)</f>
        <v>24596.620000000003</v>
      </c>
    </row>
    <row r="48" spans="1:8" ht="19.5" customHeight="1" thickBot="1">
      <c r="A48" s="132" t="s">
        <v>64</v>
      </c>
      <c r="B48" s="133"/>
      <c r="C48" s="133"/>
      <c r="D48" s="133"/>
      <c r="E48" s="133"/>
      <c r="F48" s="133"/>
      <c r="G48" s="133"/>
      <c r="H48" s="13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0" t="s">
        <v>141</v>
      </c>
      <c r="E49" s="101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0" t="s">
        <v>69</v>
      </c>
      <c r="E50" s="101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0" t="s">
        <v>71</v>
      </c>
      <c r="E51" s="101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0" t="s">
        <v>73</v>
      </c>
      <c r="E52" s="101"/>
      <c r="F52" s="56">
        <v>0</v>
      </c>
      <c r="G52" s="51"/>
      <c r="H52" s="49"/>
    </row>
    <row r="53" spans="1:8" ht="18.75" customHeight="1" thickBot="1">
      <c r="A53" s="155" t="s">
        <v>74</v>
      </c>
      <c r="B53" s="156"/>
      <c r="C53" s="156"/>
      <c r="D53" s="156"/>
      <c r="E53" s="156"/>
      <c r="F53" s="156"/>
      <c r="G53" s="156"/>
      <c r="H53" s="15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0" t="s">
        <v>15</v>
      </c>
      <c r="E54" s="101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0" t="s">
        <v>18</v>
      </c>
      <c r="E55" s="101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0" t="s">
        <v>20</v>
      </c>
      <c r="E56" s="101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0" t="s">
        <v>53</v>
      </c>
      <c r="E57" s="101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0" t="s">
        <v>55</v>
      </c>
      <c r="E58" s="101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4" t="s">
        <v>57</v>
      </c>
      <c r="E59" s="125"/>
      <c r="F59" s="57">
        <f>D66+E66+F66+G66+H66</f>
        <v>46191.84000000001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77.87363734376873</v>
      </c>
      <c r="E63" s="76">
        <f>E64/117.48</f>
        <v>238.76898195437522</v>
      </c>
      <c r="F63" s="76">
        <f>F64/12</f>
        <v>518.6999999999999</v>
      </c>
      <c r="G63" s="77">
        <f>G64/18.26</f>
        <v>755.4835706462212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19332.74+'[2]Page1'!$F$11</f>
        <v>117011.37000000001</v>
      </c>
      <c r="E64" s="65">
        <f>6469.67+'[2]Page1'!$F$8</f>
        <v>28050.58</v>
      </c>
      <c r="F64" s="65">
        <f>788.54+'[2]Page1'!$F$31</f>
        <v>6224.4</v>
      </c>
      <c r="G64" s="72">
        <f>1694.34+584.21+'[2]Page1'!$F$14+'[2]Page1'!$F$25</f>
        <v>13795.130000000001</v>
      </c>
      <c r="H64" s="68">
        <f>0</f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2389.49+10730.89+'[2]Page1'!$G$11+'[2]Page1'!$H$11+'[2]Page1'!$I$11</f>
        <v>80899.94</v>
      </c>
      <c r="E65" s="65">
        <f>705.24+4941.51+'[2]Page1'!$G$8+'[2]Page1'!$H$8+'[2]Page1'!$I$8</f>
        <v>22349.489999999998</v>
      </c>
      <c r="F65" s="65">
        <f>190.07+600.03+'[2]Page1'!$G$31+'[2]Page1'!$H$31+'[2]Page1'!$I$31</f>
        <v>4760.42</v>
      </c>
      <c r="G65" s="69">
        <f>298.24+1265.86+55.79+466.22+'[2]Page1'!$G$14+'[2]Page1'!$H$14+'[2]Page1'!$I$14+'[2]Page1'!$G$25+'[2]Page1'!$H$25+'[2]Page1'!$I$25</f>
        <v>10879.79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36111.43000000001</v>
      </c>
      <c r="E66" s="76">
        <f>E64-E65</f>
        <v>5701.090000000004</v>
      </c>
      <c r="F66" s="76">
        <f>F64-F65</f>
        <v>1463.9799999999996</v>
      </c>
      <c r="G66" s="78">
        <f>G64-G65</f>
        <v>2915.34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19332.74+'[2]Page1'!$C$11</f>
        <v>117011.37000000001</v>
      </c>
      <c r="E67" s="70">
        <f>7484.87+'[2]Page1'!$C$8</f>
        <v>30187.44</v>
      </c>
      <c r="F67" s="71">
        <f>1139.55+'[2]Page1'!$C$31</f>
        <v>6542.68</v>
      </c>
      <c r="G67" s="71">
        <f>2166.81+734.53+'[2]Page1'!$C$14+'[2]Page1'!$C$25</f>
        <v>14954.880000000001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2136.859999999997</v>
      </c>
      <c r="F68" s="44">
        <f>F67-F64</f>
        <v>318.28000000000065</v>
      </c>
      <c r="G68" s="44">
        <f>G67-G64</f>
        <v>1159.75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9" t="s">
        <v>145</v>
      </c>
      <c r="E69" s="130"/>
      <c r="F69" s="130"/>
      <c r="G69" s="130"/>
      <c r="H69" s="13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6" t="s">
        <v>145</v>
      </c>
      <c r="E70" s="107"/>
      <c r="F70" s="107"/>
      <c r="G70" s="107"/>
      <c r="H70" s="10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2" t="s">
        <v>101</v>
      </c>
      <c r="B72" s="133"/>
      <c r="C72" s="133"/>
      <c r="D72" s="133"/>
      <c r="E72" s="133"/>
      <c r="F72" s="133"/>
      <c r="G72" s="133"/>
      <c r="H72" s="13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98"/>
      <c r="F73" s="99"/>
      <c r="G73" s="105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98"/>
      <c r="F74" s="99"/>
      <c r="G74" s="105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98"/>
      <c r="F75" s="99"/>
      <c r="G75" s="105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6"/>
      <c r="F76" s="107"/>
      <c r="G76" s="108"/>
      <c r="H76" s="26">
        <f>D68+E68+F68+G68+H68</f>
        <v>3614.8899999999976</v>
      </c>
    </row>
    <row r="77" spans="1:8" ht="25.5" customHeight="1" thickBot="1">
      <c r="A77" s="132" t="s">
        <v>107</v>
      </c>
      <c r="B77" s="133"/>
      <c r="C77" s="133"/>
      <c r="D77" s="133"/>
      <c r="E77" s="133"/>
      <c r="F77" s="133"/>
      <c r="G77" s="133"/>
      <c r="H77" s="13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98"/>
      <c r="F78" s="99"/>
      <c r="G78" s="105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9"/>
      <c r="F79" s="110"/>
      <c r="G79" s="11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3" t="s">
        <v>167</v>
      </c>
      <c r="F80" s="104"/>
      <c r="G80" s="104"/>
      <c r="H80" s="97"/>
    </row>
    <row r="81" ht="12.75">
      <c r="A81" s="1"/>
    </row>
    <row r="82" ht="12.75">
      <c r="A82" s="1"/>
    </row>
    <row r="83" spans="1:8" ht="38.25" customHeight="1">
      <c r="A83" s="102" t="s">
        <v>172</v>
      </c>
      <c r="B83" s="102"/>
      <c r="C83" s="102"/>
      <c r="D83" s="102"/>
      <c r="E83" s="102"/>
      <c r="F83" s="102"/>
      <c r="G83" s="102"/>
      <c r="H83" s="102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1" t="s">
        <v>115</v>
      </c>
      <c r="D86" s="122"/>
      <c r="E86" s="123"/>
    </row>
    <row r="87" spans="1:5" ht="18.75" customHeight="1" thickBot="1">
      <c r="A87" s="29">
        <v>2</v>
      </c>
      <c r="B87" s="4" t="s">
        <v>116</v>
      </c>
      <c r="C87" s="121" t="s">
        <v>117</v>
      </c>
      <c r="D87" s="122"/>
      <c r="E87" s="123"/>
    </row>
    <row r="88" spans="1:5" ht="16.5" customHeight="1" thickBot="1">
      <c r="A88" s="29">
        <v>3</v>
      </c>
      <c r="B88" s="4" t="s">
        <v>118</v>
      </c>
      <c r="C88" s="121" t="s">
        <v>119</v>
      </c>
      <c r="D88" s="122"/>
      <c r="E88" s="123"/>
    </row>
    <row r="89" spans="1:5" ht="13.5" thickBot="1">
      <c r="A89" s="29">
        <v>4</v>
      </c>
      <c r="B89" s="4" t="s">
        <v>16</v>
      </c>
      <c r="C89" s="121" t="s">
        <v>120</v>
      </c>
      <c r="D89" s="122"/>
      <c r="E89" s="123"/>
    </row>
    <row r="90" spans="1:5" ht="24" customHeight="1" thickBot="1">
      <c r="A90" s="29">
        <v>5</v>
      </c>
      <c r="B90" s="4" t="s">
        <v>86</v>
      </c>
      <c r="C90" s="121" t="s">
        <v>121</v>
      </c>
      <c r="D90" s="122"/>
      <c r="E90" s="123"/>
    </row>
    <row r="91" spans="1:5" ht="21" customHeight="1" thickBot="1">
      <c r="A91" s="30">
        <v>6</v>
      </c>
      <c r="B91" s="31" t="s">
        <v>122</v>
      </c>
      <c r="C91" s="121" t="s">
        <v>123</v>
      </c>
      <c r="D91" s="122"/>
      <c r="E91" s="123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2016-03-18T00:44:30Z</dcterms:modified>
  <cp:category/>
  <cp:version/>
  <cp:contentType/>
  <cp:contentStatus/>
</cp:coreProperties>
</file>