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<sst xmlns="http://schemas.openxmlformats.org/spreadsheetml/2006/main" count="278" uniqueCount="174">
  <si>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</si>
  <si>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</si>
  <si>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</si>
  <si>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</si>
  <si>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</si>
  <si>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</si>
  <si>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</si>
  <si>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</si>
  <si>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</si>
  <si>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</si>
  <si>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</si>
  <si>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</si>
  <si>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</si>
  <si>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</si>
  <si>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</si>
  <si>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</si>
  <si>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</si>
  <si>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</si>
  <si>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</si>
  <si>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</si>
  <si>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</si>
  <si>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</si>
  <si>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</si>
  <si>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</si>
  <si>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</si>
  <si>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</si>
  <si>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</si>
  <si>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</si>
  <si>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</si>
  <si>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</si>
  <si>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</si>
  <si>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</si>
  <si>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</si>
  <si>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</si>
  <si>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</si>
  <si>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</si>
  <si>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</si>
  <si>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</si>
  <si>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</si>
  <si>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</si>
  <si>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</si>
  <si>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</si>
  <si>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</si>
  <si>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</si>
  <si>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</si>
  <si>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</si>
  <si>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</si>
  <si>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</si>
  <si>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</si>
  <si>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</si>
  <si>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</si>
  <si>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</si>
  <si>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</si>
  <si>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</si>
  <si>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</si>
  <si>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</si>
  <si>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</si>
  <si>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</si>
  <si>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</si>
  <si>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</si>
  <si>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</si>
  <si>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</si>
  <si>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</si>
  <si>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</si>
  <si>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</si>
  <si>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</si>
  <si>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</si>
  <si>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</si>
  <si>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</si>
  <si>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</si>
  <si>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</si>
  <si>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</si>
  <si>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</si>
  <si>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</si>
  <si>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</si>
  <si>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</si>
  <si>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</si>
  <si>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</si>
  <si>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</si>
  <si>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</si>
  <si>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</si>
  <si>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</si>
  <si>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</si>
  <si>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</si>
  <si>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</si>
  <si>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</si>
  <si>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</si>
  <si>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</si>
  <si>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</si>
  <si>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</si>
  <si>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</si>
  <si>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</si>
  <si>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</si>
  <si>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</si>
  <si>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</si>
  <si>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</si>
  <si>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</si>
  <si>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</si>
  <si>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</si>
  <si>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</si>
  <si>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</si>
  <si>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</si>
  <si>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</si>
  <si>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</si>
  <si>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</si>
  <si>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</si>
  <si>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</si>
  <si>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</si>
  <si>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</si>
  <si>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</si>
  <si>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</si>
  <si>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</si>
  <si>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</si>
  <si>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</si>
  <si>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</si>
  <si>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</si>
  <si>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</si>
  <si>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</si>
  <si>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</si>
  <si>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</si>
  <si>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</si>
  <si>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</si>
  <si>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</si>
  <si>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</si>
  <si>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</si>
  <si>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</si>
  <si>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</si>
  <si>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</si>
  <si>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</si>
  <si>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</si>
  <si>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</si>
  <si>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</si>
  <si>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</si>
  <si>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</si>
  <si>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</si>
  <si>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</si>
  <si>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</si>
  <si>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</si>
  <si>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</si>
  <si>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</si>
  <si>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</si>
  <si>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</si>
  <si>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</si>
  <si>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</si>
  <si>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</si>
  <si>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</si>
  <si>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</si>
  <si>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</si>
  <si>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</si>
  <si>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</si>
  <si>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</si>
  <si>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</si>
  <si>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</si>
  <si>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</si>
  <si>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</si>
  <si>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</si>
  <si>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</si>
  <si>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</si>
  <si>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</si>
  <si>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</si>
  <si>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</si>
  <si>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</si>
  <si>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</si>
  <si>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</si>
  <si>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</si>
  <si>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</si>
  <si>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</si>
  <si>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</si>
  <si>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</si>
  <si>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</si>
  <si>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</si>
  <si>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</si>
  <si>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</si>
  <si>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ЖЕЛЕЗНОДОРОЖНАЯ, д. 10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</si>
</sst>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6">
      <selection activeCell="F60" sqref="F6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86" t="s">
        <v>173</v>
      </c>
      <c r="B1" s="86"/>
      <c r="C1" s="86"/>
      <c r="D1" s="86"/>
      <c r="E1" s="86"/>
      <c r="F1" s="86"/>
      <c r="G1" s="86"/>
      <c r="H1" s="8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0"/>
      <c r="E3" s="122"/>
      <c r="F3" s="13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87"/>
      <c r="E4" s="88"/>
      <c r="F4" s="89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90"/>
      <c r="E5" s="91"/>
      <c r="F5" s="92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93"/>
      <c r="E6" s="94"/>
      <c r="F6" s="95"/>
      <c r="G6" s="36">
        <v>42369</v>
      </c>
      <c r="H6" s="5"/>
    </row>
    <row r="7" spans="1:8" ht="38.25" customHeight="1" thickBot="1">
      <c r="A7" s="135" t="s">
        <v>13</v>
      </c>
      <c r="B7" s="107"/>
      <c r="C7" s="107"/>
      <c r="D7" s="136"/>
      <c r="E7" s="136"/>
      <c r="F7" s="136"/>
      <c r="G7" s="107"/>
      <c r="H7" s="108"/>
    </row>
    <row r="8" spans="1:8" ht="33" customHeight="1" thickBot="1">
      <c r="A8" s="40" t="s">
        <v>0</v>
      </c>
      <c r="B8" s="39" t="s">
        <v>1</v>
      </c>
      <c r="C8" s="41" t="s">
        <v>2</v>
      </c>
      <c r="D8" s="132" t="s">
        <v>3</v>
      </c>
      <c r="E8" s="133"/>
      <c r="F8" s="13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4">
        <v>2865.91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65">
        <f>9291.93+-1799.94+3190.77+4319.12+439.01+5524.43+412.5+5421.04+1496.33+7510.6+-1561.48+3351.86</f>
        <v>37596.17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27" t="s">
        <v>23</v>
      </c>
      <c r="E12" s="128"/>
      <c r="F12" s="129"/>
      <c r="G12" s="63">
        <f>G13+G14+G20+G21+G22+G23</f>
        <v>15068.25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6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66">
        <f>687.12+3435.6</f>
        <v>4122.72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66">
        <f>517.51+2476.67</f>
        <v>2994.1800000000003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67">
        <f>5524.43+G14-G15</f>
        <v>6652.970000000001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2865.91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6">
        <f>G18+G15-G17</f>
        <v>5860.09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7" t="s">
        <v>32</v>
      </c>
      <c r="E20" s="138"/>
      <c r="F20" s="139"/>
      <c r="G20" s="66">
        <f>651.66+3458.31</f>
        <v>4109.97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5">
        <f>748.44+3742.2</f>
        <v>4490.639999999999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5">
        <f>152.36+761.8</f>
        <v>914.16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5">
        <f>238.46+1192.3</f>
        <v>1430.76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21" t="s">
        <v>35</v>
      </c>
      <c r="E24" s="122"/>
      <c r="F24" s="123"/>
      <c r="G24" s="68">
        <f>G25+G26+G27+G28+G29+G30</f>
        <v>9075.7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7" t="s">
        <v>38</v>
      </c>
      <c r="E25" s="128"/>
      <c r="F25" s="129"/>
      <c r="G25" s="85">
        <f>490.57+563.66+167.64+517.51+545.7+2476.67+1914.86+2399.09</f>
        <v>9075.7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01" t="s">
        <v>166</v>
      </c>
      <c r="E30" s="102"/>
      <c r="F30" s="103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01" t="s">
        <v>51</v>
      </c>
      <c r="E31" s="102"/>
      <c r="F31" s="103"/>
      <c r="G31" s="69">
        <f>G24+G10</f>
        <v>11941.61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1" t="s">
        <v>53</v>
      </c>
      <c r="E32" s="102"/>
      <c r="F32" s="10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1" t="s">
        <v>55</v>
      </c>
      <c r="E33" s="102"/>
      <c r="F33" s="103"/>
      <c r="G33" s="76">
        <f>G19</f>
        <v>5860.09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1" t="s">
        <v>57</v>
      </c>
      <c r="E34" s="102"/>
      <c r="F34" s="103"/>
      <c r="G34" s="49">
        <f>G11+G12-G24</f>
        <v>43588.72</v>
      </c>
      <c r="H34" s="49"/>
    </row>
    <row r="35" spans="1:8" ht="38.25" customHeight="1" thickBot="1">
      <c r="A35" s="104" t="s">
        <v>58</v>
      </c>
      <c r="B35" s="105"/>
      <c r="C35" s="105"/>
      <c r="D35" s="105"/>
      <c r="E35" s="105"/>
      <c r="F35" s="107"/>
      <c r="G35" s="105"/>
      <c r="H35" s="108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0</v>
      </c>
      <c r="F38" s="83" t="s">
        <v>136</v>
      </c>
      <c r="G38" s="60">
        <v>3810334293</v>
      </c>
      <c r="H38" s="61">
        <f>G13</f>
        <v>0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4109.97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4490.639999999999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914.16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1430.76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8"/>
      <c r="G43" s="103"/>
      <c r="H43" s="61">
        <f>SUM(H37:H42)</f>
        <v>10945.53</v>
      </c>
    </row>
    <row r="44" spans="1:8" ht="19.5" customHeight="1" thickBot="1">
      <c r="A44" s="104" t="s">
        <v>64</v>
      </c>
      <c r="B44" s="105"/>
      <c r="C44" s="105"/>
      <c r="D44" s="105"/>
      <c r="E44" s="105"/>
      <c r="F44" s="105"/>
      <c r="G44" s="105"/>
      <c r="H44" s="10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9" t="s">
        <v>141</v>
      </c>
      <c r="E45" s="100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9" t="s">
        <v>69</v>
      </c>
      <c r="E46" s="100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9" t="s">
        <v>71</v>
      </c>
      <c r="E47" s="100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9" t="s">
        <v>73</v>
      </c>
      <c r="E48" s="100"/>
      <c r="F48" s="56">
        <v>0</v>
      </c>
      <c r="G48" s="51"/>
      <c r="H48" s="49"/>
    </row>
    <row r="49" spans="1:8" ht="18.75" customHeight="1" thickBot="1">
      <c r="A49" s="96" t="s">
        <v>74</v>
      </c>
      <c r="B49" s="97"/>
      <c r="C49" s="97"/>
      <c r="D49" s="97"/>
      <c r="E49" s="97"/>
      <c r="F49" s="97"/>
      <c r="G49" s="97"/>
      <c r="H49" s="9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9" t="s">
        <v>15</v>
      </c>
      <c r="E50" s="100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9" t="s">
        <v>18</v>
      </c>
      <c r="E51" s="100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9" t="s">
        <v>20</v>
      </c>
      <c r="E52" s="100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9" t="s">
        <v>53</v>
      </c>
      <c r="E53" s="100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9" t="s">
        <v>55</v>
      </c>
      <c r="E54" s="100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9" t="s">
        <v>57</v>
      </c>
      <c r="E55" s="120"/>
      <c r="F55" s="57">
        <f>D62+E62+F62+G62+H62</f>
        <v>1339.7600000000002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v>0</v>
      </c>
      <c r="E59" s="79">
        <v>0</v>
      </c>
      <c r="F59" s="79">
        <f>F60/12</f>
        <v>123.52916666666668</v>
      </c>
      <c r="G59" s="80">
        <v>0</v>
      </c>
      <c r="H59" s="81"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f>244.9+1237.45</f>
        <v>1482.3500000000001</v>
      </c>
      <c r="G60" s="75">
        <v>0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f>60.62+81.97</f>
        <v>142.59</v>
      </c>
      <c r="G61" s="72">
        <v>0</v>
      </c>
      <c r="H61" s="72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1339.7600000000002</v>
      </c>
      <c r="G62" s="81">
        <f>G60-G61</f>
        <v>0</v>
      </c>
      <c r="H62" s="81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f>244.9+1237.45</f>
        <v>1482.3500000000001</v>
      </c>
      <c r="G63" s="74">
        <v>0</v>
      </c>
      <c r="H63" s="74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0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2" t="s">
        <v>145</v>
      </c>
      <c r="E65" s="113"/>
      <c r="F65" s="113"/>
      <c r="G65" s="113"/>
      <c r="H65" s="114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5" t="s">
        <v>145</v>
      </c>
      <c r="E66" s="116"/>
      <c r="F66" s="116"/>
      <c r="G66" s="116"/>
      <c r="H66" s="11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4" t="s">
        <v>101</v>
      </c>
      <c r="B68" s="105"/>
      <c r="C68" s="105"/>
      <c r="D68" s="105"/>
      <c r="E68" s="105"/>
      <c r="F68" s="105"/>
      <c r="G68" s="105"/>
      <c r="H68" s="10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1"/>
      <c r="F69" s="102"/>
      <c r="G69" s="10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1"/>
      <c r="F70" s="102"/>
      <c r="G70" s="10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1"/>
      <c r="F71" s="102"/>
      <c r="G71" s="10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5"/>
      <c r="F72" s="116"/>
      <c r="G72" s="117"/>
      <c r="H72" s="26">
        <f>D64+E64+F64+G64+H64</f>
        <v>0</v>
      </c>
    </row>
    <row r="73" spans="1:8" ht="25.5" customHeight="1" thickBot="1">
      <c r="A73" s="104" t="s">
        <v>107</v>
      </c>
      <c r="B73" s="105"/>
      <c r="C73" s="105"/>
      <c r="D73" s="105"/>
      <c r="E73" s="105"/>
      <c r="F73" s="105"/>
      <c r="G73" s="105"/>
      <c r="H73" s="10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1"/>
      <c r="F74" s="102"/>
      <c r="G74" s="10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4"/>
      <c r="F75" s="145"/>
      <c r="G75" s="146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41" t="s">
        <v>167</v>
      </c>
      <c r="F76" s="142"/>
      <c r="G76" s="142"/>
      <c r="H76" s="143"/>
    </row>
    <row r="77" ht="12.75">
      <c r="A77" s="1"/>
    </row>
    <row r="78" ht="12.75">
      <c r="A78" s="1"/>
    </row>
    <row r="79" spans="1:8" ht="38.25" customHeight="1">
      <c r="A79" s="140" t="s">
        <v>172</v>
      </c>
      <c r="B79" s="140"/>
      <c r="C79" s="140"/>
      <c r="D79" s="140"/>
      <c r="E79" s="140"/>
      <c r="F79" s="140"/>
      <c r="G79" s="140"/>
      <c r="H79" s="140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9" t="s">
        <v>115</v>
      </c>
      <c r="D82" s="110"/>
      <c r="E82" s="111"/>
    </row>
    <row r="83" spans="1:5" ht="18.75" customHeight="1" thickBot="1">
      <c r="A83" s="29">
        <v>2</v>
      </c>
      <c r="B83" s="4" t="s">
        <v>116</v>
      </c>
      <c r="C83" s="109" t="s">
        <v>117</v>
      </c>
      <c r="D83" s="110"/>
      <c r="E83" s="111"/>
    </row>
    <row r="84" spans="1:5" ht="16.5" customHeight="1" thickBot="1">
      <c r="A84" s="29">
        <v>3</v>
      </c>
      <c r="B84" s="4" t="s">
        <v>118</v>
      </c>
      <c r="C84" s="109" t="s">
        <v>119</v>
      </c>
      <c r="D84" s="110"/>
      <c r="E84" s="111"/>
    </row>
    <row r="85" spans="1:5" ht="13.5" thickBot="1">
      <c r="A85" s="29">
        <v>4</v>
      </c>
      <c r="B85" s="4" t="s">
        <v>16</v>
      </c>
      <c r="C85" s="109" t="s">
        <v>120</v>
      </c>
      <c r="D85" s="110"/>
      <c r="E85" s="111"/>
    </row>
    <row r="86" spans="1:5" ht="24" customHeight="1" thickBot="1">
      <c r="A86" s="29">
        <v>5</v>
      </c>
      <c r="B86" s="4" t="s">
        <v>86</v>
      </c>
      <c r="C86" s="109" t="s">
        <v>121</v>
      </c>
      <c r="D86" s="110"/>
      <c r="E86" s="111"/>
    </row>
    <row r="87" spans="1:5" ht="21" customHeight="1" thickBot="1">
      <c r="A87" s="30">
        <v>6</v>
      </c>
      <c r="B87" s="31" t="s">
        <v>122</v>
      </c>
      <c r="C87" s="109" t="s">
        <v>123</v>
      </c>
      <c r="D87" s="110"/>
      <c r="E87" s="111"/>
    </row>
  </sheetData>
  <sheetProtection/>
  <mergeCells count="65">
    <mergeCell ref="E71:G71"/>
    <mergeCell ref="E72:G72"/>
    <mergeCell ref="E74:G74"/>
    <mergeCell ref="E75:G75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9:F9"/>
    <mergeCell ref="D10:F10"/>
    <mergeCell ref="D11:F11"/>
    <mergeCell ref="D12:F12"/>
    <mergeCell ref="D3:F3"/>
    <mergeCell ref="D8:F8"/>
    <mergeCell ref="A7:H7"/>
    <mergeCell ref="D22:F22"/>
    <mergeCell ref="D23:F23"/>
    <mergeCell ref="D24:F24"/>
    <mergeCell ref="D25:F25"/>
    <mergeCell ref="D26:F26"/>
    <mergeCell ref="D28:F28"/>
    <mergeCell ref="A73:H73"/>
    <mergeCell ref="E69:G69"/>
    <mergeCell ref="F43:G43"/>
    <mergeCell ref="C86:E86"/>
    <mergeCell ref="D54:E54"/>
    <mergeCell ref="D55:E55"/>
    <mergeCell ref="D47:E47"/>
    <mergeCell ref="A79:H79"/>
    <mergeCell ref="E76:H76"/>
    <mergeCell ref="E70:G70"/>
    <mergeCell ref="D27:F27"/>
    <mergeCell ref="D33:F33"/>
    <mergeCell ref="C87:E87"/>
    <mergeCell ref="D65:H65"/>
    <mergeCell ref="D66:H66"/>
    <mergeCell ref="C82:E82"/>
    <mergeCell ref="C83:E83"/>
    <mergeCell ref="C84:E84"/>
    <mergeCell ref="C85:E85"/>
    <mergeCell ref="A68:H68"/>
    <mergeCell ref="D50:E50"/>
    <mergeCell ref="D51:E51"/>
    <mergeCell ref="D52:E52"/>
    <mergeCell ref="D48:E48"/>
    <mergeCell ref="A35:H35"/>
    <mergeCell ref="D29:F29"/>
    <mergeCell ref="D31:F31"/>
    <mergeCell ref="D30:F30"/>
    <mergeCell ref="D32:F32"/>
    <mergeCell ref="A1:H1"/>
    <mergeCell ref="D4:F4"/>
    <mergeCell ref="D5:F5"/>
    <mergeCell ref="D6:F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2016-03-11T07:38:44Z</dcterms:modified>
  <cp:category/>
  <cp:version/>
  <cp:contentType/>
  <cp:contentStatus/>
</cp:coreProperties>
</file>