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'2.8.'!$A$1:$H$92</definedName>
  </definedNames>
  <calcPr fullCalcOnLoad="1"/>
</workbook>
</file>

<file path=xl/sharedStrings.xml><?xml version="1.0" encoding="utf-8"?>
<sst xmlns="http://schemas.openxmlformats.org/spreadsheetml/2006/main" count="285" uniqueCount="181">
  <si>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</si>
  <si>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</si>
  <si>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</si>
  <si>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</si>
  <si>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</si>
  <si>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</si>
  <si>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</si>
  <si>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</si>
  <si>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</si>
  <si>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</si>
  <si>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</si>
  <si>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</si>
  <si>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</si>
  <si>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</si>
  <si>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</si>
  <si>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</si>
  <si>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</si>
  <si>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</si>
  <si>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</si>
  <si>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</si>
  <si>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</si>
  <si>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</si>
  <si>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</si>
  <si>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</si>
  <si>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</si>
  <si>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</si>
  <si>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</si>
  <si>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</si>
  <si>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</si>
  <si>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</si>
  <si>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</si>
  <si>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</si>
  <si>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</si>
  <si>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</si>
  <si>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</si>
  <si>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</si>
  <si>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</si>
  <si>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</si>
  <si>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</si>
  <si>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</si>
  <si>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</si>
  <si>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</si>
  <si>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</si>
  <si>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</si>
  <si>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</si>
  <si>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</si>
  <si>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</si>
  <si>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</si>
  <si>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</si>
  <si>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</si>
  <si>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</si>
  <si>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</si>
  <si>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</si>
  <si>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</si>
  <si>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</si>
  <si>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</si>
  <si>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</si>
  <si>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</si>
  <si>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</si>
  <si>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</si>
  <si>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</si>
  <si>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</si>
  <si>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</si>
  <si>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</si>
  <si>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</si>
  <si>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</si>
  <si>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</si>
  <si>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</si>
  <si>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</si>
  <si>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</si>
  <si>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</si>
  <si>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</si>
  <si>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</si>
  <si>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</si>
  <si>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</si>
  <si>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</si>
  <si>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</si>
  <si>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</si>
  <si>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</si>
  <si>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</si>
  <si>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</si>
  <si>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</si>
  <si>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</si>
  <si>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</si>
  <si>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</si>
  <si>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</si>
  <si>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</si>
  <si>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</si>
  <si>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</si>
  <si>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</si>
  <si>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</si>
  <si>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</si>
  <si>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</si>
  <si>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</si>
  <si>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</si>
  <si>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</si>
  <si>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</si>
  <si>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</si>
  <si>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</si>
  <si>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</si>
  <si>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</si>
  <si>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</si>
  <si>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</si>
  <si>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</si>
  <si>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</si>
  <si>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</si>
  <si>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</si>
  <si>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</si>
  <si>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</si>
  <si>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</si>
  <si>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</si>
  <si>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</si>
  <si>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</si>
  <si>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</si>
  <si>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</si>
  <si>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</si>
  <si>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</si>
  <si>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</si>
  <si>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</si>
  <si>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</si>
  <si>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</si>
  <si>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</si>
  <si>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</si>
  <si>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</si>
  <si>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</si>
  <si>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</si>
  <si>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</si>
  <si>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</si>
  <si>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</si>
  <si>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</si>
  <si>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</si>
  <si>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</si>
  <si>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</si>
  <si>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</si>
  <si>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</si>
  <si>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</si>
  <si>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</si>
  <si>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</si>
  <si>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</si>
  <si>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</si>
  <si>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</si>
  <si>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</si>
  <si>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</si>
  <si>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</si>
  <si>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</si>
  <si>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</si>
  <si>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</si>
  <si>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</si>
  <si>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</si>
  <si>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</si>
  <si>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</si>
  <si>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</si>
  <si>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</si>
  <si>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</si>
  <si>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</si>
  <si>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</si>
  <si>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</si>
  <si>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</si>
  <si>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</si>
  <si>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</si>
  <si>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</si>
  <si>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</si>
  <si>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</si>
  <si>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</si>
  <si>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</si>
  <si>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</si>
  <si>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</si>
  <si>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</si>
  <si>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</si>
  <si>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</si>
  <si>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</si>
  <si>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</si>
  <si>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</si>
  <si>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кв. 3,4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</si>
  <si>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ул.Первомайская, д.10       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</si>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</sst>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0" fillId="32" borderId="11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6" xfId="0" applyBorder="1" applyAlignment="1">
      <alignment/>
    </xf>
    <xf numFmtId="0" fontId="0" fillId="34" borderId="46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55;&#1077;&#1088;&#1074;&#1086;&#1084;&#1072;&#1081;&#1089;&#1082;&#1072;&#1103;%20&#1046;&#1069;&#1059;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1">
          <cell r="U11">
            <v>0.10999999999999956</v>
          </cell>
          <cell r="X11">
            <v>272.13</v>
          </cell>
          <cell r="Z11">
            <v>237.99999999999991</v>
          </cell>
        </row>
        <row r="12">
          <cell r="Z12">
            <v>570.77</v>
          </cell>
        </row>
        <row r="13">
          <cell r="Z13">
            <v>197.88</v>
          </cell>
        </row>
        <row r="14">
          <cell r="U14">
            <v>-13.530000000000008</v>
          </cell>
          <cell r="X14">
            <v>12600.07</v>
          </cell>
          <cell r="Z14">
            <v>11315.48</v>
          </cell>
        </row>
        <row r="16">
          <cell r="S16">
            <v>1541.8600000000001</v>
          </cell>
          <cell r="X16">
            <v>5406.699999999999</v>
          </cell>
          <cell r="Z16">
            <v>4655.389999999999</v>
          </cell>
        </row>
        <row r="17">
          <cell r="S17">
            <v>9851.160000000002</v>
          </cell>
          <cell r="X17">
            <v>35478.979999999996</v>
          </cell>
          <cell r="Z17">
            <v>29914.609999999997</v>
          </cell>
        </row>
        <row r="18">
          <cell r="Z18">
            <v>4594.0599999999995</v>
          </cell>
        </row>
        <row r="19">
          <cell r="Z19">
            <v>15.550000000000013</v>
          </cell>
        </row>
        <row r="20">
          <cell r="Z20">
            <v>8806.369999999992</v>
          </cell>
        </row>
        <row r="21">
          <cell r="U21">
            <v>7330.39</v>
          </cell>
          <cell r="X21">
            <v>10090.81</v>
          </cell>
          <cell r="Z21">
            <v>5349.96</v>
          </cell>
        </row>
        <row r="22">
          <cell r="U22">
            <v>1499.92</v>
          </cell>
          <cell r="X22">
            <v>2064.7400000000002</v>
          </cell>
          <cell r="Z22">
            <v>1094.7100000000003</v>
          </cell>
        </row>
        <row r="23">
          <cell r="U23">
            <v>-11238.560000000001</v>
          </cell>
          <cell r="X23">
            <v>48274.68000000001</v>
          </cell>
          <cell r="Z23">
            <v>44512.98</v>
          </cell>
        </row>
        <row r="25">
          <cell r="U25">
            <v>280.64000000000004</v>
          </cell>
          <cell r="X25">
            <v>386.28000000000003</v>
          </cell>
          <cell r="Z25">
            <v>368.43999999999994</v>
          </cell>
        </row>
        <row r="26">
          <cell r="U26">
            <v>57.45000000000001</v>
          </cell>
          <cell r="X26">
            <v>79.04</v>
          </cell>
          <cell r="Z26">
            <v>75.38</v>
          </cell>
        </row>
        <row r="27">
          <cell r="U27">
            <v>-654.8100000000001</v>
          </cell>
          <cell r="X27">
            <v>1634.1599999999999</v>
          </cell>
          <cell r="Z27">
            <v>1115.9099999999999</v>
          </cell>
        </row>
        <row r="28">
          <cell r="X28">
            <v>378628.73999999993</v>
          </cell>
          <cell r="Z28">
            <v>329178.79999999993</v>
          </cell>
        </row>
        <row r="29">
          <cell r="S29">
            <v>19.13</v>
          </cell>
          <cell r="Z29">
            <v>-3.552713678800501E-15</v>
          </cell>
        </row>
        <row r="30">
          <cell r="X30">
            <v>344.3</v>
          </cell>
          <cell r="Z30">
            <v>207.02999999999994</v>
          </cell>
        </row>
        <row r="33">
          <cell r="U33">
            <v>0</v>
          </cell>
          <cell r="X33">
            <v>510.2999999999999</v>
          </cell>
          <cell r="Z33">
            <v>440.6399999999999</v>
          </cell>
        </row>
        <row r="36">
          <cell r="U36">
            <v>-82.63000000000002</v>
          </cell>
          <cell r="X36">
            <v>19818.18</v>
          </cell>
          <cell r="Z36">
            <v>17598.74</v>
          </cell>
        </row>
        <row r="38">
          <cell r="S38">
            <v>4856.81</v>
          </cell>
          <cell r="W38">
            <v>16182.120000000004</v>
          </cell>
          <cell r="X38">
            <v>16182.120000000004</v>
          </cell>
          <cell r="Z38">
            <v>14139.080000000004</v>
          </cell>
        </row>
        <row r="39">
          <cell r="S39">
            <v>85.05</v>
          </cell>
          <cell r="Z39">
            <v>0</v>
          </cell>
        </row>
        <row r="40">
          <cell r="S40">
            <v>4047.1699999999996</v>
          </cell>
          <cell r="X40">
            <v>23122.450000000004</v>
          </cell>
          <cell r="Z40">
            <v>18455.43000000001</v>
          </cell>
        </row>
        <row r="41">
          <cell r="S41">
            <v>1240.37</v>
          </cell>
        </row>
        <row r="42">
          <cell r="S42">
            <v>3914.92</v>
          </cell>
          <cell r="X42">
            <v>17169.48</v>
          </cell>
          <cell r="Z42">
            <v>14948.699999999999</v>
          </cell>
        </row>
        <row r="43">
          <cell r="S43">
            <v>239.41</v>
          </cell>
        </row>
        <row r="44">
          <cell r="S44">
            <v>130.53</v>
          </cell>
        </row>
        <row r="45">
          <cell r="S45">
            <v>33.48</v>
          </cell>
        </row>
        <row r="46">
          <cell r="U46">
            <v>-63.86000000000001</v>
          </cell>
          <cell r="X46">
            <v>8305.51</v>
          </cell>
          <cell r="Z46">
            <v>7296.910000000001</v>
          </cell>
        </row>
        <row r="47">
          <cell r="Z47">
            <v>2.86</v>
          </cell>
        </row>
        <row r="48">
          <cell r="Z48">
            <v>1.92</v>
          </cell>
        </row>
        <row r="49">
          <cell r="S49">
            <v>5280.889999999999</v>
          </cell>
          <cell r="X49">
            <v>29249.639999999996</v>
          </cell>
          <cell r="Z49">
            <v>24938.939999999995</v>
          </cell>
        </row>
        <row r="50">
          <cell r="X50">
            <v>301.6</v>
          </cell>
          <cell r="Z50">
            <v>211.34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17453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82">
      <selection activeCell="D93" sqref="D9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97" t="s">
        <v>174</v>
      </c>
      <c r="B1" s="97"/>
      <c r="C1" s="97"/>
      <c r="D1" s="97"/>
      <c r="E1" s="97"/>
      <c r="F1" s="97"/>
      <c r="G1" s="97"/>
      <c r="H1" s="97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2"/>
      <c r="E3" s="130"/>
      <c r="F3" s="13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98"/>
      <c r="E4" s="99"/>
      <c r="F4" s="100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01"/>
      <c r="E5" s="102"/>
      <c r="F5" s="103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04"/>
      <c r="E6" s="105"/>
      <c r="F6" s="106"/>
      <c r="G6" s="36">
        <v>42735</v>
      </c>
      <c r="H6" s="5"/>
    </row>
    <row r="7" spans="1:8" ht="38.25" customHeight="1" thickBot="1">
      <c r="A7" s="137" t="s">
        <v>13</v>
      </c>
      <c r="B7" s="138"/>
      <c r="C7" s="138"/>
      <c r="D7" s="139"/>
      <c r="E7" s="139"/>
      <c r="F7" s="139"/>
      <c r="G7" s="138"/>
      <c r="H7" s="140"/>
    </row>
    <row r="8" spans="1:8" ht="33" customHeight="1" thickBot="1">
      <c r="A8" s="40" t="s">
        <v>0</v>
      </c>
      <c r="B8" s="39" t="s">
        <v>1</v>
      </c>
      <c r="C8" s="41" t="s">
        <v>2</v>
      </c>
      <c r="D8" s="134" t="s">
        <v>3</v>
      </c>
      <c r="E8" s="135"/>
      <c r="F8" s="13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64">
        <v>13713.81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65">
        <f>'[1]Report'!$S$16+'[1]Report'!$S$17+'[1]Report'!$S$29+'[1]Report'!$S$38+'[1]Report'!$S$39+'[1]Report'!$S$40+'[1]Report'!$S$41+'[1]Report'!$S$42+'[1]Report'!$S$43+'[1]Report'!$S$44+'[1]Report'!$S$45+'[1]Report'!$S$49</f>
        <v>31240.78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07" t="s">
        <v>23</v>
      </c>
      <c r="E12" s="108"/>
      <c r="F12" s="109"/>
      <c r="G12" s="63">
        <f>G13+G14+G20+G21+G22+G23</f>
        <v>126609.37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86" t="s">
        <v>26</v>
      </c>
      <c r="E13" s="87"/>
      <c r="F13" s="88"/>
      <c r="G13" s="66">
        <f>'[1]Report'!$X$42</f>
        <v>17169.48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86" t="s">
        <v>29</v>
      </c>
      <c r="E14" s="87"/>
      <c r="F14" s="88"/>
      <c r="G14" s="66">
        <f>'[1]Report'!$X$38</f>
        <v>16182.120000000004</v>
      </c>
      <c r="H14" s="5"/>
    </row>
    <row r="15" spans="1:8" ht="26.25" customHeight="1" thickBot="1">
      <c r="A15" s="4"/>
      <c r="B15" s="6"/>
      <c r="C15" s="3" t="s">
        <v>16</v>
      </c>
      <c r="D15" s="86" t="s">
        <v>156</v>
      </c>
      <c r="E15" s="87"/>
      <c r="F15" s="88"/>
      <c r="G15" s="66">
        <f>'[1]Report'!$Z$38</f>
        <v>14139.080000000004</v>
      </c>
      <c r="H15" s="5"/>
    </row>
    <row r="16" spans="1:8" ht="13.5" customHeight="1" thickBot="1">
      <c r="A16" s="4"/>
      <c r="B16" s="6"/>
      <c r="C16" s="3" t="s">
        <v>16</v>
      </c>
      <c r="D16" s="86" t="s">
        <v>157</v>
      </c>
      <c r="E16" s="87"/>
      <c r="F16" s="88"/>
      <c r="G16" s="67">
        <f>'[1]Report'!$S$38+'[1]Report'!$S$39+'[1]Report'!$W$38-'[1]Report'!$Z$38</f>
        <v>6984.9</v>
      </c>
      <c r="H16" s="49"/>
    </row>
    <row r="17" spans="1:8" ht="13.5" customHeight="1" thickBot="1">
      <c r="A17" s="4"/>
      <c r="B17" s="6"/>
      <c r="C17" s="3" t="s">
        <v>16</v>
      </c>
      <c r="D17" s="86" t="s">
        <v>158</v>
      </c>
      <c r="E17" s="87"/>
      <c r="F17" s="88"/>
      <c r="G17" s="66">
        <f>'[2]общий свод 2016 '!$K$721</f>
        <v>17453</v>
      </c>
      <c r="H17" s="5"/>
    </row>
    <row r="18" spans="1:8" ht="24.75" customHeight="1" thickBot="1">
      <c r="A18" s="4"/>
      <c r="B18" s="6"/>
      <c r="C18" s="3" t="s">
        <v>16</v>
      </c>
      <c r="D18" s="86" t="s">
        <v>18</v>
      </c>
      <c r="E18" s="87"/>
      <c r="F18" s="88"/>
      <c r="G18" s="14">
        <f>G10</f>
        <v>13713.81</v>
      </c>
      <c r="H18" s="5"/>
    </row>
    <row r="19" spans="1:8" ht="27" customHeight="1" thickBot="1">
      <c r="A19" s="4"/>
      <c r="B19" s="6"/>
      <c r="C19" s="3" t="s">
        <v>16</v>
      </c>
      <c r="D19" s="86" t="s">
        <v>55</v>
      </c>
      <c r="E19" s="87"/>
      <c r="F19" s="88"/>
      <c r="G19" s="76">
        <f>G18+G15-G17</f>
        <v>10399.890000000003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1" t="s">
        <v>32</v>
      </c>
      <c r="E20" s="142"/>
      <c r="F20" s="143"/>
      <c r="G20" s="66">
        <f>'[1]Report'!$X$49</f>
        <v>29249.639999999996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9" t="s">
        <v>151</v>
      </c>
      <c r="E21" s="130"/>
      <c r="F21" s="131"/>
      <c r="G21" s="65">
        <f>'[1]Report'!$X$40</f>
        <v>23122.450000000004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9" t="s">
        <v>152</v>
      </c>
      <c r="E22" s="130"/>
      <c r="F22" s="131"/>
      <c r="G22" s="65">
        <f>'[1]Report'!$X$16</f>
        <v>5406.699999999999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6" t="s">
        <v>153</v>
      </c>
      <c r="E23" s="127"/>
      <c r="F23" s="128"/>
      <c r="G23" s="65">
        <f>'[1]Report'!$X$17</f>
        <v>35478.979999999996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29" t="s">
        <v>35</v>
      </c>
      <c r="E24" s="130"/>
      <c r="F24" s="131"/>
      <c r="G24" s="68">
        <f>G25+G26+G27+G28+G29+G30</f>
        <v>107052.15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7" t="s">
        <v>38</v>
      </c>
      <c r="E25" s="108"/>
      <c r="F25" s="109"/>
      <c r="G25" s="85">
        <f>'[1]Report'!$Z$16+'[1]Report'!$Z$17+'[1]Report'!$Z$29+'[1]Report'!$Z$38+'[1]Report'!$Z$39+'[1]Report'!$Z$40+'[1]Report'!$Z$42+'[1]Report'!$Z$49</f>
        <v>107052.15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86" t="s">
        <v>41</v>
      </c>
      <c r="E26" s="87"/>
      <c r="F26" s="8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86" t="s">
        <v>44</v>
      </c>
      <c r="E27" s="87"/>
      <c r="F27" s="88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86" t="s">
        <v>47</v>
      </c>
      <c r="E28" s="87"/>
      <c r="F28" s="88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86" t="s">
        <v>124</v>
      </c>
      <c r="E29" s="87"/>
      <c r="F29" s="88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86" t="s">
        <v>166</v>
      </c>
      <c r="E30" s="87"/>
      <c r="F30" s="88"/>
      <c r="G30" s="66">
        <f>0</f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86" t="s">
        <v>51</v>
      </c>
      <c r="E31" s="87"/>
      <c r="F31" s="88"/>
      <c r="G31" s="69">
        <f>G24+G10</f>
        <v>120765.95999999999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86" t="s">
        <v>53</v>
      </c>
      <c r="E32" s="87"/>
      <c r="F32" s="88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86" t="s">
        <v>55</v>
      </c>
      <c r="E33" s="87"/>
      <c r="F33" s="88"/>
      <c r="G33" s="76">
        <f>G19</f>
        <v>10399.890000000003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86" t="s">
        <v>57</v>
      </c>
      <c r="E34" s="87"/>
      <c r="F34" s="88"/>
      <c r="G34" s="49">
        <f>G11+G12-G24</f>
        <v>50798</v>
      </c>
      <c r="H34" s="49"/>
    </row>
    <row r="35" spans="1:8" ht="38.25" customHeight="1" thickBot="1">
      <c r="A35" s="89" t="s">
        <v>58</v>
      </c>
      <c r="B35" s="90"/>
      <c r="C35" s="90"/>
      <c r="D35" s="90"/>
      <c r="E35" s="90"/>
      <c r="F35" s="138"/>
      <c r="G35" s="90"/>
      <c r="H35" s="140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17453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2.26</v>
      </c>
      <c r="F38" s="83" t="s">
        <v>136</v>
      </c>
      <c r="G38" s="60">
        <v>3810334293</v>
      </c>
      <c r="H38" s="61">
        <f>G13</f>
        <v>17169.48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29249.639999999996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4" t="s">
        <v>138</v>
      </c>
      <c r="G40" s="60">
        <v>3837003965</v>
      </c>
      <c r="H40" s="61">
        <f>G21</f>
        <v>23122.450000000004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0.82</v>
      </c>
      <c r="F41" s="59" t="s">
        <v>139</v>
      </c>
      <c r="G41" s="60">
        <v>3848006622</v>
      </c>
      <c r="H41" s="61">
        <f>G22</f>
        <v>5406.699999999999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6.37</v>
      </c>
      <c r="F42" s="62" t="s">
        <v>139</v>
      </c>
      <c r="G42" s="60">
        <v>3848006622</v>
      </c>
      <c r="H42" s="61">
        <f>G23</f>
        <v>35478.979999999996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44"/>
      <c r="G43" s="88"/>
      <c r="H43" s="61">
        <f>SUM(H37:H42)</f>
        <v>127880.25</v>
      </c>
    </row>
    <row r="44" spans="1:8" ht="19.5" customHeight="1" thickBot="1">
      <c r="A44" s="89" t="s">
        <v>64</v>
      </c>
      <c r="B44" s="90"/>
      <c r="C44" s="90"/>
      <c r="D44" s="90"/>
      <c r="E44" s="90"/>
      <c r="F44" s="90"/>
      <c r="G44" s="90"/>
      <c r="H44" s="91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95" t="s">
        <v>141</v>
      </c>
      <c r="E45" s="96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95" t="s">
        <v>69</v>
      </c>
      <c r="E46" s="96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95" t="s">
        <v>71</v>
      </c>
      <c r="E47" s="96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95" t="s">
        <v>73</v>
      </c>
      <c r="E48" s="96"/>
      <c r="F48" s="56">
        <v>0</v>
      </c>
      <c r="G48" s="51"/>
      <c r="H48" s="49"/>
    </row>
    <row r="49" spans="1:8" ht="18.75" customHeight="1" thickBot="1">
      <c r="A49" s="92" t="s">
        <v>74</v>
      </c>
      <c r="B49" s="93"/>
      <c r="C49" s="93"/>
      <c r="D49" s="93"/>
      <c r="E49" s="93"/>
      <c r="F49" s="93"/>
      <c r="G49" s="93"/>
      <c r="H49" s="94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95" t="s">
        <v>15</v>
      </c>
      <c r="E50" s="96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95" t="s">
        <v>18</v>
      </c>
      <c r="E51" s="96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95" t="s">
        <v>20</v>
      </c>
      <c r="E52" s="96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95" t="s">
        <v>53</v>
      </c>
      <c r="E53" s="96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95" t="s">
        <v>55</v>
      </c>
      <c r="E54" s="96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45" t="s">
        <v>57</v>
      </c>
      <c r="E55" s="146"/>
      <c r="F55" s="57">
        <f>D62+E62+F62+G62+H62</f>
        <v>50640.59000000001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251.98574451942656</v>
      </c>
      <c r="E59" s="79">
        <f>E60/117.48</f>
        <v>532.2583418454205</v>
      </c>
      <c r="F59" s="79">
        <f>F60/12</f>
        <v>1072.6833333333332</v>
      </c>
      <c r="G59" s="80">
        <f>G60/18.26</f>
        <v>1540.1801752464403</v>
      </c>
      <c r="H59" s="81">
        <f>H60/0.88</f>
        <v>6723.863636363635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'[1]Report'!$X$28</f>
        <v>378628.73999999993</v>
      </c>
      <c r="E60" s="66">
        <f>'[1]Report'!$X$21+'[1]Report'!$X$22+'[1]Report'!$X$23+'[1]Report'!$X$25+'[1]Report'!$X$26+'[1]Report'!$X$27</f>
        <v>62529.71000000001</v>
      </c>
      <c r="F60" s="66">
        <f>'[1]Report'!$X$11+'[1]Report'!$X$14</f>
        <v>12872.199999999999</v>
      </c>
      <c r="G60" s="75">
        <f>'[1]Report'!$X$46+'[1]Report'!$X$36</f>
        <v>28123.690000000002</v>
      </c>
      <c r="H60" s="71">
        <f>'[1]Report'!$X$16+'[1]Report'!$X$33</f>
        <v>5916.999999999999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'[1]Report'!$Z$28+'[1]Report'!$Z$20</f>
        <v>337985.1699999999</v>
      </c>
      <c r="E61" s="66">
        <f>'[1]Report'!$Z$18+'[1]Report'!$Z$19+'[1]Report'!$Z$21+'[1]Report'!$Z$22+'[1]Report'!$Z$23+'[1]Report'!$Z$25+'[1]Report'!$Z$26+'[1]Report'!$Z$27</f>
        <v>57126.990000000005</v>
      </c>
      <c r="F61" s="66">
        <f>'[1]Report'!$Z$14+'[1]Report'!$Z$11</f>
        <v>11553.48</v>
      </c>
      <c r="G61" s="72">
        <f>'[1]Report'!$Z$12+'[1]Report'!$Z$13+'[1]Report'!$Z$36+'[1]Report'!$Z$46+'[1]Report'!$Z$47+'[1]Report'!$Z$48</f>
        <v>25669.08</v>
      </c>
      <c r="H61" s="72">
        <f>'[1]Report'!$Z$33+'[1]Report'!$Z$16</f>
        <v>5096.029999999999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40643.57000000001</v>
      </c>
      <c r="E62" s="79">
        <f>E60-E61</f>
        <v>5402.720000000001</v>
      </c>
      <c r="F62" s="79">
        <f>F60-F61</f>
        <v>1318.7199999999993</v>
      </c>
      <c r="G62" s="81">
        <f>G60-G61</f>
        <v>2454.6100000000006</v>
      </c>
      <c r="H62" s="81">
        <f>H60-H61</f>
        <v>820.9700000000003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D60</f>
        <v>378628.73999999993</v>
      </c>
      <c r="E63" s="73">
        <f>E60+'[1]Report'!$U$27+'[1]Report'!$U$26+'[1]Report'!$U$25+'[1]Report'!$U$23+'[1]Report'!$U$22+'[1]Report'!$U$21</f>
        <v>59804.740000000005</v>
      </c>
      <c r="F63" s="73">
        <f>F60+'[1]Report'!$U$11+'[1]Report'!$U$14</f>
        <v>12858.779999999999</v>
      </c>
      <c r="G63" s="74">
        <f>G60+'[1]Report'!$U$46+'[1]Report'!$U$36</f>
        <v>27977.2</v>
      </c>
      <c r="H63" s="74">
        <f>H60+'[1]Report'!$U$33</f>
        <v>5916.999999999999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-2724.970000000001</v>
      </c>
      <c r="F64" s="44">
        <f>F63-F60</f>
        <v>-13.420000000000073</v>
      </c>
      <c r="G64" s="44">
        <f>G63-G60</f>
        <v>-146.4900000000016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13" t="s">
        <v>145</v>
      </c>
      <c r="E65" s="114"/>
      <c r="F65" s="114"/>
      <c r="G65" s="114"/>
      <c r="H65" s="115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16" t="s">
        <v>145</v>
      </c>
      <c r="E66" s="117"/>
      <c r="F66" s="117"/>
      <c r="G66" s="117"/>
      <c r="H66" s="118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89" t="s">
        <v>101</v>
      </c>
      <c r="B68" s="90"/>
      <c r="C68" s="90"/>
      <c r="D68" s="90"/>
      <c r="E68" s="90"/>
      <c r="F68" s="90"/>
      <c r="G68" s="90"/>
      <c r="H68" s="91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86" t="s">
        <v>173</v>
      </c>
      <c r="F69" s="87"/>
      <c r="G69" s="88"/>
      <c r="H69" s="26">
        <v>2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86"/>
      <c r="F70" s="87"/>
      <c r="G70" s="88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86"/>
      <c r="F71" s="87"/>
      <c r="G71" s="88"/>
      <c r="H71" s="26">
        <v>2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16"/>
      <c r="F72" s="117"/>
      <c r="G72" s="118"/>
      <c r="H72" s="26">
        <f>D64+E64+F64+G64+H64</f>
        <v>-2884.880000000003</v>
      </c>
    </row>
    <row r="73" spans="1:8" ht="25.5" customHeight="1" thickBot="1">
      <c r="A73" s="89" t="s">
        <v>107</v>
      </c>
      <c r="B73" s="90"/>
      <c r="C73" s="90"/>
      <c r="D73" s="90"/>
      <c r="E73" s="90"/>
      <c r="F73" s="90"/>
      <c r="G73" s="90"/>
      <c r="H73" s="91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86">
        <v>2</v>
      </c>
      <c r="F74" s="87"/>
      <c r="G74" s="88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23">
        <v>1</v>
      </c>
      <c r="F75" s="124"/>
      <c r="G75" s="125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20" t="s">
        <v>167</v>
      </c>
      <c r="F76" s="121"/>
      <c r="G76" s="121"/>
      <c r="H76" s="122"/>
    </row>
    <row r="77" ht="12.75">
      <c r="A77" s="1"/>
    </row>
    <row r="78" ht="12.75">
      <c r="A78" s="1"/>
    </row>
    <row r="79" spans="1:8" ht="38.25" customHeight="1">
      <c r="A79" s="119" t="s">
        <v>172</v>
      </c>
      <c r="B79" s="119"/>
      <c r="C79" s="119"/>
      <c r="D79" s="119"/>
      <c r="E79" s="119"/>
      <c r="F79" s="119"/>
      <c r="G79" s="119"/>
      <c r="H79" s="119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10" t="s">
        <v>115</v>
      </c>
      <c r="D82" s="111"/>
      <c r="E82" s="112"/>
    </row>
    <row r="83" spans="1:5" ht="18.75" customHeight="1" thickBot="1">
      <c r="A83" s="29">
        <v>2</v>
      </c>
      <c r="B83" s="4" t="s">
        <v>116</v>
      </c>
      <c r="C83" s="110" t="s">
        <v>117</v>
      </c>
      <c r="D83" s="111"/>
      <c r="E83" s="112"/>
    </row>
    <row r="84" spans="1:5" ht="16.5" customHeight="1" thickBot="1">
      <c r="A84" s="29">
        <v>3</v>
      </c>
      <c r="B84" s="4" t="s">
        <v>118</v>
      </c>
      <c r="C84" s="110" t="s">
        <v>119</v>
      </c>
      <c r="D84" s="111"/>
      <c r="E84" s="112"/>
    </row>
    <row r="85" spans="1:5" ht="13.5" thickBot="1">
      <c r="A85" s="29">
        <v>4</v>
      </c>
      <c r="B85" s="4" t="s">
        <v>16</v>
      </c>
      <c r="C85" s="110" t="s">
        <v>120</v>
      </c>
      <c r="D85" s="111"/>
      <c r="E85" s="112"/>
    </row>
    <row r="86" spans="1:5" ht="24" customHeight="1" thickBot="1">
      <c r="A86" s="29">
        <v>5</v>
      </c>
      <c r="B86" s="4" t="s">
        <v>86</v>
      </c>
      <c r="C86" s="110" t="s">
        <v>121</v>
      </c>
      <c r="D86" s="111"/>
      <c r="E86" s="112"/>
    </row>
    <row r="87" spans="1:5" ht="21" customHeight="1" thickBot="1">
      <c r="A87" s="30">
        <v>6</v>
      </c>
      <c r="B87" s="31" t="s">
        <v>122</v>
      </c>
      <c r="C87" s="110" t="s">
        <v>123</v>
      </c>
      <c r="D87" s="111"/>
      <c r="E87" s="112"/>
    </row>
    <row r="89" ht="12.75">
      <c r="B89" t="s">
        <v>175</v>
      </c>
    </row>
    <row r="90" spans="2:4" ht="12.75">
      <c r="B90" s="147" t="s">
        <v>176</v>
      </c>
      <c r="C90" s="147" t="s">
        <v>177</v>
      </c>
      <c r="D90" s="147" t="s">
        <v>178</v>
      </c>
    </row>
    <row r="91" spans="2:4" ht="12.75">
      <c r="B91" s="147" t="s">
        <v>179</v>
      </c>
      <c r="C91" s="148">
        <f>'[1]Report'!$X$50</f>
        <v>301.6</v>
      </c>
      <c r="D91" s="148">
        <f>'[1]Report'!$Z$50</f>
        <v>211.34</v>
      </c>
    </row>
    <row r="92" spans="2:4" ht="12.75">
      <c r="B92" s="147" t="s">
        <v>180</v>
      </c>
      <c r="C92" s="148">
        <f>'[1]Report'!$X$30</f>
        <v>344.3</v>
      </c>
      <c r="D92" s="148">
        <f>'[1]Report'!$Z$30</f>
        <v>207.02999999999994</v>
      </c>
    </row>
  </sheetData>
  <sheetProtection/>
  <mergeCells count="65">
    <mergeCell ref="D12:F12"/>
    <mergeCell ref="D27:F27"/>
    <mergeCell ref="D33:F33"/>
    <mergeCell ref="D48:E48"/>
    <mergeCell ref="A35:H35"/>
    <mergeCell ref="D54:E54"/>
    <mergeCell ref="D55:E55"/>
    <mergeCell ref="D47:E47"/>
    <mergeCell ref="D29:F29"/>
    <mergeCell ref="D31:F31"/>
    <mergeCell ref="D22:F22"/>
    <mergeCell ref="D9:F9"/>
    <mergeCell ref="E74:G74"/>
    <mergeCell ref="D13:F13"/>
    <mergeCell ref="D14:F14"/>
    <mergeCell ref="D20:F20"/>
    <mergeCell ref="D21:F21"/>
    <mergeCell ref="D28:F28"/>
    <mergeCell ref="A73:H73"/>
    <mergeCell ref="E69:G69"/>
    <mergeCell ref="D17:F17"/>
    <mergeCell ref="D18:F18"/>
    <mergeCell ref="D19:F19"/>
    <mergeCell ref="D3:F3"/>
    <mergeCell ref="D8:F8"/>
    <mergeCell ref="A7:H7"/>
    <mergeCell ref="D15:F15"/>
    <mergeCell ref="D16:F16"/>
    <mergeCell ref="D10:F10"/>
    <mergeCell ref="D11:F11"/>
    <mergeCell ref="A79:H79"/>
    <mergeCell ref="E76:H76"/>
    <mergeCell ref="E70:G70"/>
    <mergeCell ref="D50:E50"/>
    <mergeCell ref="D51:E51"/>
    <mergeCell ref="D52:E52"/>
    <mergeCell ref="E75:G75"/>
    <mergeCell ref="E71:G71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E72:G72"/>
    <mergeCell ref="D30:F30"/>
    <mergeCell ref="D32:F32"/>
    <mergeCell ref="A1:H1"/>
    <mergeCell ref="D4:F4"/>
    <mergeCell ref="D5:F5"/>
    <mergeCell ref="D6:F6"/>
    <mergeCell ref="D25:F25"/>
    <mergeCell ref="D26:F26"/>
    <mergeCell ref="D23:F23"/>
    <mergeCell ref="D24:F24"/>
    <mergeCell ref="D34:F34"/>
    <mergeCell ref="A44:H44"/>
    <mergeCell ref="A49:H49"/>
    <mergeCell ref="D53:E53"/>
    <mergeCell ref="D45:E45"/>
    <mergeCell ref="D46:E46"/>
    <mergeCell ref="F43:G4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2016-02-29T09:28:14Z</cp:lastPrinted>
  <dcterms:created xsi:type="dcterms:W3CDTF">1996-10-08T23:32:33Z</dcterms:created>
  <dcterms:modified xsi:type="dcterms:W3CDTF">2017-03-11T14:09:26Z</dcterms:modified>
  <cp:category/>
  <cp:version/>
  <cp:contentType/>
  <cp:contentStatus/>
</cp:coreProperties>
</file>