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2"/>
  </bookViews>
  <sheets>
    <sheet name="Лист1" sheetId="1" r:id="rId1"/>
    <sheet name="Лист2" sheetId="2" r:id="rId2"/>
    <sheet name="2.8." sheetId="3" r:id="rId3"/>
  </sheets>
  <externalReferences>
    <externalReference r:id="rId6"/>
    <externalReference r:id="rId7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<sst xmlns="http://schemas.openxmlformats.org/spreadsheetml/2006/main" count="294" uniqueCount="189">
  <si>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</si>
  <si>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</si>
  <si>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</si>
  <si>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</si>
  <si>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</si>
  <si>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</si>
  <si>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</si>
  <si>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</si>
  <si>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</si>
  <si>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</si>
  <si>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</si>
  <si>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</si>
  <si>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</si>
  <si>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</si>
  <si>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</si>
  <si>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</si>
  <si>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</si>
  <si>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</si>
  <si>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</si>
  <si>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</si>
  <si>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</si>
  <si>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</si>
  <si>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</si>
  <si>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</si>
  <si>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</si>
  <si>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</si>
  <si>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</si>
  <si>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</si>
  <si>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</si>
  <si>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</si>
  <si>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</si>
  <si>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</si>
  <si>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</si>
  <si>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</si>
  <si>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</si>
  <si>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</si>
  <si>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</si>
  <si>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</si>
  <si>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</si>
  <si>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</si>
  <si>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</si>
  <si>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</si>
  <si>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</si>
  <si>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</si>
  <si>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</si>
  <si>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</si>
  <si>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</si>
  <si>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</si>
  <si>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</si>
  <si>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</si>
  <si>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</si>
  <si>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</si>
  <si>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</si>
  <si>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</si>
  <si>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</si>
  <si>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</si>
  <si>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</si>
  <si>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</si>
  <si>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</si>
  <si>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</si>
  <si>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</si>
  <si>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</si>
  <si>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</si>
  <si>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</si>
  <si>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</si>
  <si>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</si>
  <si>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</si>
  <si>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</si>
  <si>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</si>
  <si>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</si>
  <si>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</si>
  <si>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</si>
  <si>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</si>
  <si>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</si>
  <si>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</si>
  <si>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</si>
  <si>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</si>
  <si>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</si>
  <si>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</si>
  <si>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</si>
  <si>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</si>
  <si>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</si>
  <si>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</si>
  <si>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</si>
  <si>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</si>
  <si>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</si>
  <si>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</si>
  <si>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</si>
  <si>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</si>
  <si>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</si>
  <si>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</si>
  <si>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</si>
  <si>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</si>
  <si>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</si>
  <si>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</si>
  <si>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</si>
  <si>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</si>
  <si>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</si>
  <si>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</si>
  <si>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</si>
  <si>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</si>
  <si>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</si>
  <si>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</si>
  <si>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</si>
  <si>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</si>
  <si>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</si>
  <si>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</si>
  <si>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</si>
  <si>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</si>
  <si>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</si>
  <si>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</si>
  <si>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</si>
  <si>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</si>
  <si>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</si>
  <si>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</si>
  <si>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</si>
  <si>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</si>
  <si>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</si>
  <si>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</si>
  <si>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</si>
  <si>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</si>
  <si>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</si>
  <si>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</si>
  <si>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</si>
  <si>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</si>
  <si>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</si>
  <si>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</si>
  <si>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</si>
  <si>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</si>
  <si>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</si>
  <si>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</si>
  <si>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</si>
  <si>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</si>
  <si>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</si>
  <si>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</si>
  <si>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</si>
  <si>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</si>
  <si>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</si>
  <si>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</si>
  <si>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</si>
  <si>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</si>
  <si>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</si>
  <si>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</si>
  <si>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</si>
  <si>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</si>
  <si>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</si>
  <si>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</si>
  <si>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</si>
  <si>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</si>
  <si>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</si>
  <si>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</si>
  <si>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</si>
  <si>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</si>
  <si>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</si>
  <si>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</si>
  <si>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</si>
  <si>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</si>
  <si>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</si>
  <si>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</si>
  <si>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</si>
  <si>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</si>
  <si>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</si>
  <si>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</si>
  <si>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</si>
  <si>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</si>
  <si>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</si>
  <si>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</si>
  <si>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</si>
  <si>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</si>
  <si>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</si>
  <si>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</si>
  <si>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</si>
  <si>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</si>
  <si>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</si>
  <si>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</si>
  <si>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</si>
  <si>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</si>
  <si>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</si>
  <si>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</si>
  <si>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</si>
  <si>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</si>
  <si>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</si>
  <si>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40 ЛЕТ ОКТЯБРЯ, д. 14   за 2017  год</t>
  </si>
  <si>
    <t>остаток на нач.года с 2016 года (оплата)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</si>
  <si>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</si>
  <si>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</si>
  <si>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</si>
  <si>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8</t>
  </si>
  <si>
    <t>кв.5,8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</si>
</sst>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50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1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8" fillId="0" borderId="33" xfId="0" applyFont="1" applyBorder="1" applyAlignment="1">
      <alignment horizontal="center" vertical="center" wrapText="1"/>
    </xf>
    <xf numFmtId="0" fontId="52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44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%20&#1076;&#1086;&#1084;&#1086;&#1074;%20&#1043;&#1077;&#1085;&#1077;&#1088;&#1072;&#1090;&#1086;&#1088;%20&#1087;&#1086;%20&#1085;&#1072;&#1095;&#1080;&#1089;&#1083;&#1077;&#1085;&#1080;&#1103;&#1084;%2040%20&#1051;&#1045;&#1058;%20&#1054;&#1050;&#1058;&#1071;&#1041;&#1056;&#1071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&#1044;&#1077;&#1093;&#1082;&#1072;&#1085;&#1086;&#1074;&#1072;\&#1054;&#1090;&#1095;&#1077;&#1090;&#1099;%20&#1087;&#1086;%20&#1076;&#1086;&#1084;&#1072;&#1084;,%2017\&#1043;&#1077;&#1085;&#1077;&#1088;&#1072;&#1090;&#1086;&#1088;&#1099;\&#1046;&#1069;&#1059;%201\10%20&#1076;&#1086;&#1084;&#1086;&#1074;%20&#1043;&#1077;&#1085;&#1077;&#1088;&#1072;&#1090;&#1086;&#1088;%20&#1087;&#1086;%20&#1085;&#1072;&#1095;&#1080;&#1089;&#1083;&#1077;&#1085;&#1080;&#1103;&#1084;%2040%20&#1051;&#1045;&#1058;%20&#1054;&#1050;&#1058;&#1071;&#1041;&#1056;&#107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04">
          <cell r="AA104">
            <v>17222.899999999998</v>
          </cell>
        </row>
        <row r="105">
          <cell r="AA105">
            <v>553.45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23">
          <cell r="U123">
            <v>-704.8499999999997</v>
          </cell>
          <cell r="W123">
            <v>7573.710000000001</v>
          </cell>
        </row>
        <row r="124">
          <cell r="U124">
            <v>-154.86</v>
          </cell>
          <cell r="W124">
            <v>1629.75</v>
          </cell>
        </row>
        <row r="126">
          <cell r="U126">
            <v>0.87</v>
          </cell>
          <cell r="W126">
            <v>303.84000000000003</v>
          </cell>
        </row>
        <row r="127">
          <cell r="U127">
            <v>-19.46</v>
          </cell>
          <cell r="W127">
            <v>201.14</v>
          </cell>
        </row>
        <row r="128">
          <cell r="U128">
            <v>0.18000000000000002</v>
          </cell>
          <cell r="W128">
            <v>65.39</v>
          </cell>
        </row>
        <row r="129">
          <cell r="U129">
            <v>-4.18</v>
          </cell>
          <cell r="W129">
            <v>43.1</v>
          </cell>
        </row>
        <row r="159">
          <cell r="U159">
            <v>-724.87</v>
          </cell>
          <cell r="W159">
            <v>8000.13</v>
          </cell>
        </row>
        <row r="160">
          <cell r="U160">
            <v>-211.08</v>
          </cell>
          <cell r="W160">
            <v>2559.9200000000005</v>
          </cell>
        </row>
        <row r="161">
          <cell r="W161">
            <v>345.90000000000003</v>
          </cell>
        </row>
        <row r="162">
          <cell r="W162">
            <v>115.3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tabSelected="1" view="pageBreakPreview" zoomScaleSheetLayoutView="100" zoomScalePageLayoutView="0" workbookViewId="0" topLeftCell="A73">
      <selection activeCell="E79" sqref="E79:G7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10.710937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47" t="s">
        <v>182</v>
      </c>
      <c r="B1" s="147"/>
      <c r="C1" s="147"/>
      <c r="D1" s="147"/>
      <c r="E1" s="147"/>
      <c r="F1" s="147"/>
      <c r="G1" s="147"/>
      <c r="H1" s="147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57"/>
      <c r="E3" s="125"/>
      <c r="F3" s="15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48"/>
      <c r="E4" s="149"/>
      <c r="F4" s="150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51"/>
      <c r="E5" s="152"/>
      <c r="F5" s="153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54"/>
      <c r="E6" s="155"/>
      <c r="F6" s="156"/>
      <c r="G6" s="36">
        <v>43100</v>
      </c>
      <c r="H6" s="5"/>
    </row>
    <row r="7" spans="1:8" ht="38.25" customHeight="1" thickBot="1">
      <c r="A7" s="163" t="s">
        <v>13</v>
      </c>
      <c r="B7" s="164"/>
      <c r="C7" s="164"/>
      <c r="D7" s="165"/>
      <c r="E7" s="165"/>
      <c r="F7" s="165"/>
      <c r="G7" s="164"/>
      <c r="H7" s="166"/>
    </row>
    <row r="8" spans="1:8" ht="33" customHeight="1" thickBot="1">
      <c r="A8" s="40" t="s">
        <v>0</v>
      </c>
      <c r="B8" s="39" t="s">
        <v>1</v>
      </c>
      <c r="C8" s="41" t="s">
        <v>2</v>
      </c>
      <c r="D8" s="159" t="s">
        <v>3</v>
      </c>
      <c r="E8" s="160"/>
      <c r="F8" s="161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4" t="s">
        <v>15</v>
      </c>
      <c r="E9" s="125"/>
      <c r="F9" s="126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4" t="s">
        <v>18</v>
      </c>
      <c r="E10" s="125"/>
      <c r="F10" s="126"/>
      <c r="G10" s="63">
        <v>26054.6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4" t="s">
        <v>20</v>
      </c>
      <c r="E11" s="125"/>
      <c r="F11" s="126"/>
      <c r="G11" s="89">
        <v>99478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27" t="s">
        <v>23</v>
      </c>
      <c r="E12" s="128"/>
      <c r="F12" s="129"/>
      <c r="G12" s="90">
        <f>G13+G14+G20+G21+G22+G23+G31</f>
        <v>90223.40000000001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5" t="s">
        <v>26</v>
      </c>
      <c r="E13" s="116"/>
      <c r="F13" s="117"/>
      <c r="G13" s="65">
        <v>10284.96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5" t="s">
        <v>29</v>
      </c>
      <c r="E14" s="116"/>
      <c r="F14" s="117"/>
      <c r="G14" s="91">
        <v>10282.52</v>
      </c>
      <c r="H14" s="5"/>
    </row>
    <row r="15" spans="1:8" ht="26.25" customHeight="1" thickBot="1">
      <c r="A15" s="4"/>
      <c r="B15" s="6"/>
      <c r="C15" s="3" t="s">
        <v>16</v>
      </c>
      <c r="D15" s="115" t="s">
        <v>156</v>
      </c>
      <c r="E15" s="116"/>
      <c r="F15" s="117"/>
      <c r="G15" s="92">
        <v>18526.21</v>
      </c>
      <c r="H15" s="5"/>
    </row>
    <row r="16" spans="1:8" ht="13.5" customHeight="1" thickBot="1">
      <c r="A16" s="4"/>
      <c r="B16" s="6"/>
      <c r="C16" s="3" t="s">
        <v>16</v>
      </c>
      <c r="D16" s="115" t="s">
        <v>157</v>
      </c>
      <c r="E16" s="116"/>
      <c r="F16" s="117"/>
      <c r="G16" s="93">
        <f>'[1]Report'!$AA$104+'[1]Report'!$AA$105+G14-G15</f>
        <v>9532.66</v>
      </c>
      <c r="H16" s="49"/>
    </row>
    <row r="17" spans="1:8" ht="13.5" customHeight="1" thickBot="1">
      <c r="A17" s="4"/>
      <c r="B17" s="6"/>
      <c r="C17" s="3" t="s">
        <v>16</v>
      </c>
      <c r="D17" s="115" t="s">
        <v>158</v>
      </c>
      <c r="E17" s="116"/>
      <c r="F17" s="117"/>
      <c r="G17" s="65">
        <v>13973</v>
      </c>
      <c r="H17" s="5"/>
    </row>
    <row r="18" spans="1:8" ht="24.75" customHeight="1" thickBot="1">
      <c r="A18" s="4"/>
      <c r="B18" s="6"/>
      <c r="C18" s="3" t="s">
        <v>16</v>
      </c>
      <c r="D18" s="115" t="s">
        <v>18</v>
      </c>
      <c r="E18" s="116"/>
      <c r="F18" s="117"/>
      <c r="G18" s="14">
        <f>G10</f>
        <v>26054.6</v>
      </c>
      <c r="H18" s="5"/>
    </row>
    <row r="19" spans="1:8" ht="27" customHeight="1" thickBot="1">
      <c r="A19" s="4"/>
      <c r="B19" s="6"/>
      <c r="C19" s="3" t="s">
        <v>16</v>
      </c>
      <c r="D19" s="115" t="s">
        <v>55</v>
      </c>
      <c r="E19" s="116"/>
      <c r="F19" s="117"/>
      <c r="G19" s="73">
        <f>G18+G15-G17</f>
        <v>30607.809999999998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30" t="s">
        <v>32</v>
      </c>
      <c r="E20" s="131"/>
      <c r="F20" s="132"/>
      <c r="G20" s="65">
        <v>18766.8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24" t="s">
        <v>151</v>
      </c>
      <c r="E21" s="125"/>
      <c r="F21" s="126"/>
      <c r="G21" s="64">
        <v>15842.16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24" t="s">
        <v>152</v>
      </c>
      <c r="E22" s="125"/>
      <c r="F22" s="126"/>
      <c r="G22" s="64">
        <v>3997.08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38" t="s">
        <v>153</v>
      </c>
      <c r="E23" s="139"/>
      <c r="F23" s="140"/>
      <c r="G23" s="64">
        <v>31049.88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24" t="s">
        <v>35</v>
      </c>
      <c r="E24" s="125"/>
      <c r="F24" s="126"/>
      <c r="G24" s="86">
        <f>G25+G26+G27+G28+G29+G30</f>
        <v>78806.23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7" t="s">
        <v>38</v>
      </c>
      <c r="E25" s="128"/>
      <c r="F25" s="129"/>
      <c r="G25" s="81">
        <v>78806.23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5" t="s">
        <v>41</v>
      </c>
      <c r="E26" s="116"/>
      <c r="F26" s="117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5" t="s">
        <v>44</v>
      </c>
      <c r="E27" s="116"/>
      <c r="F27" s="117"/>
      <c r="G27" s="81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5" t="s">
        <v>47</v>
      </c>
      <c r="E28" s="116"/>
      <c r="F28" s="117"/>
      <c r="G28" s="95">
        <f>G30</f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5" t="s">
        <v>124</v>
      </c>
      <c r="E29" s="116"/>
      <c r="F29" s="117"/>
      <c r="G29" s="70">
        <v>0</v>
      </c>
      <c r="H29" s="82"/>
      <c r="I29" s="78"/>
    </row>
    <row r="30" spans="1:9" ht="13.5" customHeight="1" thickBot="1">
      <c r="A30" s="4"/>
      <c r="B30" s="13"/>
      <c r="C30" s="3"/>
      <c r="D30" s="115" t="s">
        <v>166</v>
      </c>
      <c r="E30" s="116"/>
      <c r="F30" s="116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15" t="s">
        <v>174</v>
      </c>
      <c r="E31" s="116"/>
      <c r="F31" s="116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15" t="s">
        <v>175</v>
      </c>
      <c r="E32" s="116"/>
      <c r="F32" s="116"/>
      <c r="G32" s="84">
        <v>0</v>
      </c>
      <c r="H32" s="83"/>
      <c r="I32" s="94"/>
      <c r="J32" t="s">
        <v>173</v>
      </c>
    </row>
    <row r="33" spans="1:9" ht="13.5" customHeight="1" thickBot="1">
      <c r="A33" s="4"/>
      <c r="B33" s="13"/>
      <c r="C33" s="3"/>
      <c r="D33" s="115" t="s">
        <v>177</v>
      </c>
      <c r="E33" s="116"/>
      <c r="F33" s="116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15" t="s">
        <v>176</v>
      </c>
      <c r="E34" s="116"/>
      <c r="F34" s="116"/>
      <c r="G34" s="85">
        <v>0</v>
      </c>
      <c r="H34" s="83"/>
      <c r="I34" s="78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15" t="s">
        <v>51</v>
      </c>
      <c r="E35" s="116"/>
      <c r="F35" s="117"/>
      <c r="G35" s="66">
        <f>G24+G10</f>
        <v>104860.82999999999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5" t="s">
        <v>53</v>
      </c>
      <c r="E36" s="116"/>
      <c r="F36" s="117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5" t="s">
        <v>55</v>
      </c>
      <c r="E37" s="116"/>
      <c r="F37" s="117"/>
      <c r="G37" s="73">
        <f>G19</f>
        <v>30607.809999999998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5" t="s">
        <v>57</v>
      </c>
      <c r="E38" s="116"/>
      <c r="F38" s="117"/>
      <c r="G38" s="87">
        <f>G11+G12-G24</f>
        <v>110895.17000000003</v>
      </c>
      <c r="H38" s="49"/>
    </row>
    <row r="39" spans="1:8" ht="38.25" customHeight="1" thickBot="1">
      <c r="A39" s="144" t="s">
        <v>58</v>
      </c>
      <c r="B39" s="145"/>
      <c r="C39" s="145"/>
      <c r="D39" s="145"/>
      <c r="E39" s="145"/>
      <c r="F39" s="164"/>
      <c r="G39" s="145"/>
      <c r="H39" s="166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13973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2.11</v>
      </c>
      <c r="F42" s="79" t="s">
        <v>136</v>
      </c>
      <c r="G42" s="60">
        <v>3810334293</v>
      </c>
      <c r="H42" s="61">
        <f>G13</f>
        <v>10284.96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0" t="s">
        <v>137</v>
      </c>
      <c r="G43" s="60">
        <v>3848000155</v>
      </c>
      <c r="H43" s="61">
        <f>G20</f>
        <v>18766.8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0" t="s">
        <v>138</v>
      </c>
      <c r="G44" s="60">
        <v>3837003965</v>
      </c>
      <c r="H44" s="61">
        <f>G21</f>
        <v>15842.16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3997.08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31049.88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62"/>
      <c r="G47" s="117"/>
      <c r="H47" s="61">
        <f>SUM(H41:H46)</f>
        <v>93913.88</v>
      </c>
    </row>
    <row r="48" spans="1:8" ht="19.5" customHeight="1" thickBot="1">
      <c r="A48" s="144" t="s">
        <v>64</v>
      </c>
      <c r="B48" s="145"/>
      <c r="C48" s="145"/>
      <c r="D48" s="145"/>
      <c r="E48" s="145"/>
      <c r="F48" s="145"/>
      <c r="G48" s="145"/>
      <c r="H48" s="146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9" t="s">
        <v>141</v>
      </c>
      <c r="E49" s="110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9" t="s">
        <v>69</v>
      </c>
      <c r="E50" s="110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9" t="s">
        <v>71</v>
      </c>
      <c r="E51" s="110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9" t="s">
        <v>73</v>
      </c>
      <c r="E52" s="110"/>
      <c r="F52" s="56">
        <v>0</v>
      </c>
      <c r="G52" s="51"/>
      <c r="H52" s="49"/>
    </row>
    <row r="53" spans="1:8" ht="18.75" customHeight="1" thickBot="1">
      <c r="A53" s="167" t="s">
        <v>74</v>
      </c>
      <c r="B53" s="168"/>
      <c r="C53" s="168"/>
      <c r="D53" s="168"/>
      <c r="E53" s="168"/>
      <c r="F53" s="168"/>
      <c r="G53" s="168"/>
      <c r="H53" s="169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9" t="s">
        <v>15</v>
      </c>
      <c r="E54" s="110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9" t="s">
        <v>18</v>
      </c>
      <c r="E55" s="110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9" t="s">
        <v>20</v>
      </c>
      <c r="E56" s="110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9" t="s">
        <v>53</v>
      </c>
      <c r="E57" s="110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9" t="s">
        <v>55</v>
      </c>
      <c r="E58" s="110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6" t="s">
        <v>57</v>
      </c>
      <c r="E59" s="137"/>
      <c r="F59" s="57">
        <f>D66+E66+F66+G66+H66</f>
        <v>27079.520000000004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98">
        <f>D64/1638.64</f>
        <v>147.06542010447689</v>
      </c>
      <c r="E63" s="98">
        <f>E64/140.38</f>
        <v>135.48888730588405</v>
      </c>
      <c r="F63" s="98">
        <f>F64/14.34</f>
        <v>637.7266387726639</v>
      </c>
      <c r="G63" s="99">
        <f>G64/22.34</f>
        <v>733.6056401074306</v>
      </c>
      <c r="H63" s="100">
        <f>H64/0.99</f>
        <v>544.4444444444445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240987.28</v>
      </c>
      <c r="E64" s="65">
        <f>'[2]Report'!$W$123+'[2]Report'!$W$124+'[2]Report'!$W$126+'[2]Report'!$W$127+'[2]Report'!$W$128+'[2]Report'!$W$129+'[2]Report'!$W$159+'[2]Report'!$W$160+'[2]Report'!$W$161+'[2]Report'!$W$162+'[2]Report'!$U$160+'[2]Report'!$U$159+'[2]Report'!$U$129+'[2]Report'!$U$128+'[2]Report'!$U$127+'[2]Report'!$U$126+'[2]Report'!$U$124+'[2]Report'!$U$123</f>
        <v>19019.930000000004</v>
      </c>
      <c r="F64" s="65">
        <v>9145</v>
      </c>
      <c r="G64" s="72">
        <v>16388.75</v>
      </c>
      <c r="H64" s="68">
        <v>539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218333.31</v>
      </c>
      <c r="E65" s="65">
        <v>21358</v>
      </c>
      <c r="F65" s="65">
        <v>5290</v>
      </c>
      <c r="G65" s="69">
        <v>13598</v>
      </c>
      <c r="H65" s="69">
        <v>421.13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22653.97</v>
      </c>
      <c r="E66" s="76">
        <f>E64-E65</f>
        <v>-2338.069999999996</v>
      </c>
      <c r="F66" s="76">
        <f>F64-F65</f>
        <v>3855</v>
      </c>
      <c r="G66" s="77">
        <f>G64-G65</f>
        <v>2790.75</v>
      </c>
      <c r="H66" s="77">
        <f>H64-H65</f>
        <v>117.87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5">
        <v>240987.28</v>
      </c>
      <c r="E67" s="70">
        <v>20838.18</v>
      </c>
      <c r="F67" s="71">
        <v>8930</v>
      </c>
      <c r="G67" s="71">
        <v>16330.78</v>
      </c>
      <c r="H67" s="71">
        <v>539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1818.2499999999964</v>
      </c>
      <c r="F68" s="44">
        <f>F67-F64</f>
        <v>-215</v>
      </c>
      <c r="G68" s="44">
        <f>G67-G64</f>
        <v>-57.969999999999345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1" t="s">
        <v>145</v>
      </c>
      <c r="E69" s="142"/>
      <c r="F69" s="142"/>
      <c r="G69" s="142"/>
      <c r="H69" s="143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18" t="s">
        <v>145</v>
      </c>
      <c r="E70" s="119"/>
      <c r="F70" s="119"/>
      <c r="G70" s="119"/>
      <c r="H70" s="120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44" t="s">
        <v>101</v>
      </c>
      <c r="B72" s="145"/>
      <c r="C72" s="145"/>
      <c r="D72" s="145"/>
      <c r="E72" s="145"/>
      <c r="F72" s="145"/>
      <c r="G72" s="145"/>
      <c r="H72" s="146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15" t="s">
        <v>187</v>
      </c>
      <c r="F73" s="116"/>
      <c r="G73" s="117"/>
      <c r="H73" s="26">
        <v>8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15"/>
      <c r="F74" s="116"/>
      <c r="G74" s="117"/>
      <c r="H74" s="26">
        <v>8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15"/>
      <c r="F75" s="116"/>
      <c r="G75" s="117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18"/>
      <c r="F76" s="119"/>
      <c r="G76" s="120"/>
      <c r="H76" s="26">
        <f>D68+E68+F68+G68+H68</f>
        <v>1545.279999999997</v>
      </c>
    </row>
    <row r="77" spans="1:8" ht="25.5" customHeight="1" thickBot="1">
      <c r="A77" s="144" t="s">
        <v>107</v>
      </c>
      <c r="B77" s="145"/>
      <c r="C77" s="145"/>
      <c r="D77" s="145"/>
      <c r="E77" s="145"/>
      <c r="F77" s="145"/>
      <c r="G77" s="145"/>
      <c r="H77" s="146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15" t="s">
        <v>188</v>
      </c>
      <c r="F78" s="116"/>
      <c r="G78" s="117"/>
      <c r="H78" s="5">
        <v>2</v>
      </c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21"/>
      <c r="F79" s="122"/>
      <c r="G79" s="123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12" t="s">
        <v>167</v>
      </c>
      <c r="F80" s="113"/>
      <c r="G80" s="113"/>
      <c r="H80" s="114"/>
    </row>
    <row r="81" ht="12.75">
      <c r="A81" s="1"/>
    </row>
    <row r="82" ht="12.75">
      <c r="A82" s="1"/>
    </row>
    <row r="83" spans="1:8" ht="38.25" customHeight="1">
      <c r="A83" s="111" t="s">
        <v>172</v>
      </c>
      <c r="B83" s="111"/>
      <c r="C83" s="111"/>
      <c r="D83" s="111"/>
      <c r="E83" s="111"/>
      <c r="F83" s="111"/>
      <c r="G83" s="111"/>
      <c r="H83" s="111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3" t="s">
        <v>115</v>
      </c>
      <c r="D86" s="134"/>
      <c r="E86" s="135"/>
    </row>
    <row r="87" spans="1:5" ht="18.75" customHeight="1" thickBot="1">
      <c r="A87" s="29">
        <v>2</v>
      </c>
      <c r="B87" s="4" t="s">
        <v>116</v>
      </c>
      <c r="C87" s="133" t="s">
        <v>117</v>
      </c>
      <c r="D87" s="134"/>
      <c r="E87" s="135"/>
    </row>
    <row r="88" spans="1:5" ht="16.5" customHeight="1" thickBot="1">
      <c r="A88" s="29">
        <v>3</v>
      </c>
      <c r="B88" s="4" t="s">
        <v>118</v>
      </c>
      <c r="C88" s="133" t="s">
        <v>119</v>
      </c>
      <c r="D88" s="134"/>
      <c r="E88" s="135"/>
    </row>
    <row r="89" spans="1:5" ht="13.5" thickBot="1">
      <c r="A89" s="29">
        <v>4</v>
      </c>
      <c r="B89" s="4" t="s">
        <v>16</v>
      </c>
      <c r="C89" s="133" t="s">
        <v>120</v>
      </c>
      <c r="D89" s="134"/>
      <c r="E89" s="135"/>
    </row>
    <row r="90" spans="1:5" ht="24" customHeight="1" thickBot="1">
      <c r="A90" s="29">
        <v>5</v>
      </c>
      <c r="B90" s="4" t="s">
        <v>86</v>
      </c>
      <c r="C90" s="133" t="s">
        <v>121</v>
      </c>
      <c r="D90" s="134"/>
      <c r="E90" s="135"/>
    </row>
    <row r="91" spans="1:5" ht="21" customHeight="1" thickBot="1">
      <c r="A91" s="30">
        <v>6</v>
      </c>
      <c r="B91" s="31" t="s">
        <v>122</v>
      </c>
      <c r="C91" s="133" t="s">
        <v>123</v>
      </c>
      <c r="D91" s="134"/>
      <c r="E91" s="135"/>
    </row>
    <row r="93" spans="2:3" ht="15">
      <c r="B93" s="108" t="s">
        <v>178</v>
      </c>
      <c r="C93" s="108"/>
    </row>
    <row r="95" spans="2:6" ht="48">
      <c r="B95" s="101" t="s">
        <v>179</v>
      </c>
      <c r="C95" s="107" t="s">
        <v>183</v>
      </c>
      <c r="D95" s="102" t="s">
        <v>180</v>
      </c>
      <c r="E95" s="103" t="s">
        <v>181</v>
      </c>
      <c r="F95" s="104" t="s">
        <v>184</v>
      </c>
    </row>
    <row r="96" spans="2:6" ht="22.5">
      <c r="B96" s="105" t="s">
        <v>185</v>
      </c>
      <c r="C96" s="96">
        <v>127.18</v>
      </c>
      <c r="D96" s="96">
        <v>0</v>
      </c>
      <c r="E96" s="97">
        <v>607.53</v>
      </c>
      <c r="F96" s="106">
        <f>C96+E96</f>
        <v>734.71</v>
      </c>
    </row>
    <row r="97" spans="2:6" ht="22.5">
      <c r="B97" s="105" t="s">
        <v>186</v>
      </c>
      <c r="C97" s="96">
        <v>36.59</v>
      </c>
      <c r="D97" s="96">
        <v>454.33</v>
      </c>
      <c r="E97" s="97">
        <v>46.48</v>
      </c>
      <c r="F97" s="106">
        <f>C97+E97</f>
        <v>83.07</v>
      </c>
    </row>
  </sheetData>
  <sheetProtection/>
  <mergeCells count="70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B93:C93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2018-03-12T08:48:13Z</dcterms:modified>
  <cp:category/>
  <cp:version/>
  <cp:contentType/>
  <cp:contentStatus/>
</cp:coreProperties>
</file>