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'2.8.'!$A$1:$H$103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B9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нарастающим за 2016,2017гг
</t>
        </r>
      </text>
    </comment>
    <comment ref="B9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нарастающим за 2016,2017гг</t>
        </r>
      </text>
    </comment>
  </commentList>
</comments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<sst xmlns="http://schemas.openxmlformats.org/spreadsheetml/2006/main" count="294" uniqueCount="189">
  <si>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</si>
  <si>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</si>
  <si>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</si>
  <si>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</si>
  <si>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</si>
  <si>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</si>
  <si>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</si>
  <si>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</si>
  <si>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</si>
  <si>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</si>
  <si>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</si>
  <si>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</si>
  <si>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</si>
  <si>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</si>
  <si>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</si>
  <si>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</si>
  <si>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</si>
  <si>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</si>
  <si>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</si>
  <si>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</si>
  <si>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</si>
  <si>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</si>
  <si>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</si>
  <si>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</si>
  <si>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</si>
  <si>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</si>
  <si>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</si>
  <si>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</si>
  <si>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</si>
  <si>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</si>
  <si>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</si>
  <si>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</si>
  <si>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</si>
  <si>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</si>
  <si>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</si>
  <si>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</si>
  <si>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</si>
  <si>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</si>
  <si>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</si>
  <si>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</si>
  <si>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</si>
  <si>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</si>
  <si>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</si>
  <si>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</si>
  <si>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</si>
  <si>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</si>
  <si>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</si>
  <si>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</si>
  <si>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</si>
  <si>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</si>
  <si>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</si>
  <si>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</si>
  <si>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</si>
  <si>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</si>
  <si>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</si>
  <si>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</si>
  <si>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</si>
  <si>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</si>
  <si>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</si>
  <si>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</si>
  <si>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</si>
  <si>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</si>
  <si>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</si>
  <si>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</si>
  <si>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</si>
  <si>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</si>
  <si>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</si>
  <si>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</si>
  <si>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</si>
  <si>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</si>
  <si>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</si>
  <si>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</si>
  <si>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</si>
  <si>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</si>
  <si>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</si>
  <si>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</si>
  <si>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</si>
  <si>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</si>
  <si>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</si>
  <si>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</si>
  <si>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</si>
  <si>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</si>
  <si>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</si>
  <si>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</si>
  <si>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</si>
  <si>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</si>
  <si>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</si>
  <si>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</si>
  <si>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</si>
  <si>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</si>
  <si>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</si>
  <si>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</si>
  <si>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</si>
  <si>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</si>
  <si>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</si>
  <si>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</si>
  <si>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</si>
  <si>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</si>
  <si>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</si>
  <si>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</si>
  <si>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</si>
  <si>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</si>
  <si>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</si>
  <si>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</si>
  <si>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</si>
  <si>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</si>
  <si>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</si>
  <si>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</si>
  <si>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</si>
  <si>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</si>
  <si>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</si>
  <si>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</si>
  <si>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</si>
  <si>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</si>
  <si>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</si>
  <si>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</si>
  <si>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</si>
  <si>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</si>
  <si>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</si>
  <si>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</si>
  <si>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</si>
  <si>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</si>
  <si>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</si>
  <si>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</si>
  <si>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</si>
  <si>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</si>
  <si>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</si>
  <si>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</si>
  <si>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</si>
  <si>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</si>
  <si>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</si>
  <si>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</si>
  <si>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</si>
  <si>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</si>
  <si>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</si>
  <si>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</si>
  <si>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</si>
  <si>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</si>
  <si>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</si>
  <si>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</si>
  <si>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</si>
  <si>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</si>
  <si>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</si>
  <si>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</si>
  <si>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</si>
  <si>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</si>
  <si>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</si>
  <si>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</si>
  <si>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</si>
  <si>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</si>
  <si>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</si>
  <si>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</si>
  <si>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</si>
  <si>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</si>
  <si>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</si>
  <si>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</si>
  <si>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</si>
  <si>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</si>
  <si>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</si>
  <si>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</si>
  <si>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</si>
  <si>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</si>
  <si>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</si>
  <si>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</si>
  <si>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</si>
  <si>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</si>
  <si>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</si>
  <si>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</si>
  <si>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</si>
  <si>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</si>
  <si>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</si>
  <si>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</si>
  <si>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</si>
  <si>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</si>
  <si>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</si>
  <si>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</si>
  <si>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</si>
  <si>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</si>
  <si>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</si>
  <si>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</si>
  <si>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</si>
  <si>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</si>
  <si>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</si>
  <si>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МОСКОВСКАЯ, д. 5  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</si>
  <si>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</si>
  <si>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</si>
  <si>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</si>
  <si>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22</t>
  </si>
  <si>
    <t>кв.10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</si>
</sst>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3" fillId="0" borderId="33" xfId="0" applyFont="1" applyBorder="1" applyAlignment="1">
      <alignment wrapText="1"/>
    </xf>
    <xf numFmtId="0" fontId="52" fillId="0" borderId="33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4" fillId="34" borderId="10" xfId="0" applyNumberFormat="1" applyFont="1" applyFill="1" applyBorder="1" applyAlignment="1">
      <alignment horizontal="center" wrapText="1"/>
    </xf>
    <xf numFmtId="2" fontId="4" fillId="34" borderId="24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vertical="top" wrapText="1"/>
    </xf>
    <xf numFmtId="0" fontId="0" fillId="35" borderId="24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7" borderId="33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5" borderId="35" xfId="0" applyFont="1" applyFill="1" applyBorder="1" applyAlignment="1">
      <alignment horizontal="center" vertical="top" wrapText="1"/>
    </xf>
    <xf numFmtId="0" fontId="0" fillId="35" borderId="36" xfId="0" applyFont="1" applyFill="1" applyBorder="1" applyAlignment="1">
      <alignment horizontal="center" vertical="top" wrapText="1"/>
    </xf>
    <xf numFmtId="0" fontId="0" fillId="35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5" borderId="34" xfId="0" applyFont="1" applyFill="1" applyBorder="1" applyAlignment="1">
      <alignment horizontal="center" vertical="top" wrapText="1"/>
    </xf>
    <xf numFmtId="0" fontId="0" fillId="35" borderId="38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0" fillId="35" borderId="39" xfId="0" applyFont="1" applyFill="1" applyBorder="1" applyAlignment="1">
      <alignment horizontal="center" vertical="top" wrapText="1"/>
    </xf>
    <xf numFmtId="0" fontId="0" fillId="35" borderId="40" xfId="0" applyFont="1" applyFill="1" applyBorder="1" applyAlignment="1">
      <alignment horizontal="center" vertical="top" wrapText="1"/>
    </xf>
    <xf numFmtId="0" fontId="0" fillId="35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4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2;&#1086;&#1089;&#1082;&#1086;&#1074;&#1089;&#1082;&#1072;&#1103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58">
          <cell r="X158">
            <v>32062.92</v>
          </cell>
        </row>
        <row r="169">
          <cell r="X169">
            <v>57954.23999999999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20.57421875" style="0" customWidth="1"/>
  </cols>
  <sheetData>
    <row r="1" spans="1:8" ht="62.25" customHeight="1">
      <c r="A1" s="160" t="s">
        <v>183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34.5" thickBot="1">
      <c r="A3" s="7" t="s">
        <v>0</v>
      </c>
      <c r="B3" s="8" t="s">
        <v>1</v>
      </c>
      <c r="C3" s="33" t="s">
        <v>2</v>
      </c>
      <c r="D3" s="170"/>
      <c r="E3" s="136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35">
        <v>43100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9" t="s">
        <v>0</v>
      </c>
      <c r="B8" s="38" t="s">
        <v>1</v>
      </c>
      <c r="C8" s="40" t="s">
        <v>2</v>
      </c>
      <c r="D8" s="172" t="s">
        <v>3</v>
      </c>
      <c r="E8" s="173"/>
      <c r="F8" s="174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62">
        <v>-74523.17</v>
      </c>
      <c r="H10" s="5"/>
      <c r="I10" s="9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88">
        <v>93985.34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8" t="s">
        <v>23</v>
      </c>
      <c r="E12" s="139"/>
      <c r="F12" s="140"/>
      <c r="G12" s="89">
        <f>G13+G14+G20+G21+G22+G23+G31</f>
        <v>302413.32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4"/>
      <c r="G13" s="64">
        <v>55243.8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4"/>
      <c r="G14" s="90">
        <f>'[1]Report'!$X$158</f>
        <v>32062.92</v>
      </c>
      <c r="H14" s="5"/>
    </row>
    <row r="15" spans="1:8" ht="26.25" customHeight="1" thickBot="1">
      <c r="A15" s="4"/>
      <c r="B15" s="6"/>
      <c r="C15" s="3" t="s">
        <v>16</v>
      </c>
      <c r="D15" s="132" t="s">
        <v>156</v>
      </c>
      <c r="E15" s="133"/>
      <c r="F15" s="134"/>
      <c r="G15" s="91">
        <f>28829.06+G32</f>
        <v>28829.06</v>
      </c>
      <c r="H15" s="5"/>
    </row>
    <row r="16" spans="1:8" ht="13.5" customHeight="1" thickBot="1">
      <c r="A16" s="4"/>
      <c r="B16" s="6"/>
      <c r="C16" s="3" t="s">
        <v>16</v>
      </c>
      <c r="D16" s="132" t="s">
        <v>157</v>
      </c>
      <c r="E16" s="133"/>
      <c r="F16" s="134"/>
      <c r="G16" s="92">
        <v>16984.53</v>
      </c>
      <c r="H16" s="48"/>
    </row>
    <row r="17" spans="1:8" ht="13.5" customHeight="1" thickBot="1">
      <c r="A17" s="4"/>
      <c r="B17" s="6"/>
      <c r="C17" s="3" t="s">
        <v>16</v>
      </c>
      <c r="D17" s="132" t="s">
        <v>158</v>
      </c>
      <c r="E17" s="133"/>
      <c r="F17" s="134"/>
      <c r="G17" s="64">
        <v>1513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4"/>
      <c r="G18" s="14">
        <f>G10</f>
        <v>-74523.17</v>
      </c>
      <c r="H18" s="5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4"/>
      <c r="G19" s="72">
        <f>G18+G15-G17</f>
        <v>-47207.11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4">
        <f>'[1]Report'!$X$169</f>
        <v>57954.23999999999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5" t="s">
        <v>151</v>
      </c>
      <c r="E21" s="136"/>
      <c r="F21" s="137"/>
      <c r="G21" s="63">
        <v>48922.56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5" t="s">
        <v>152</v>
      </c>
      <c r="E22" s="136"/>
      <c r="F22" s="137"/>
      <c r="G22" s="63">
        <v>12343.44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0" t="s">
        <v>153</v>
      </c>
      <c r="E23" s="151"/>
      <c r="F23" s="152"/>
      <c r="G23" s="63">
        <v>95886.36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5" t="s">
        <v>35</v>
      </c>
      <c r="E24" s="136"/>
      <c r="F24" s="137"/>
      <c r="G24" s="85">
        <f>G25+G26+G27+G28+G29+G30</f>
        <v>270873.76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80">
        <v>270873.76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2" t="s">
        <v>41</v>
      </c>
      <c r="E26" s="133"/>
      <c r="F26" s="13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2" t="s">
        <v>44</v>
      </c>
      <c r="E27" s="133"/>
      <c r="F27" s="134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2" t="s">
        <v>47</v>
      </c>
      <c r="E28" s="133"/>
      <c r="F28" s="134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2" t="s">
        <v>124</v>
      </c>
      <c r="E29" s="133"/>
      <c r="F29" s="134"/>
      <c r="G29" s="69">
        <v>0</v>
      </c>
      <c r="H29" s="81"/>
      <c r="I29" s="77"/>
    </row>
    <row r="30" spans="1:9" ht="13.5" customHeight="1" thickBot="1">
      <c r="A30" s="4"/>
      <c r="B30" s="13"/>
      <c r="C30" s="3"/>
      <c r="D30" s="132" t="s">
        <v>173</v>
      </c>
      <c r="E30" s="133"/>
      <c r="F30" s="144"/>
      <c r="G30" s="87">
        <f>G32-G33-(G31-G32)</f>
        <v>0</v>
      </c>
      <c r="H30" s="82"/>
      <c r="I30" s="77"/>
    </row>
    <row r="31" spans="1:9" ht="13.5" customHeight="1" thickBot="1">
      <c r="A31" s="4"/>
      <c r="B31" s="13"/>
      <c r="C31" s="3"/>
      <c r="D31" s="132" t="s">
        <v>174</v>
      </c>
      <c r="E31" s="133"/>
      <c r="F31" s="133"/>
      <c r="G31" s="83">
        <v>0</v>
      </c>
      <c r="H31" s="82"/>
      <c r="I31" s="77"/>
    </row>
    <row r="32" spans="1:10" ht="13.5" customHeight="1" thickBot="1">
      <c r="A32" s="4"/>
      <c r="B32" s="13"/>
      <c r="C32" s="3"/>
      <c r="D32" s="132" t="s">
        <v>184</v>
      </c>
      <c r="E32" s="133"/>
      <c r="F32" s="133"/>
      <c r="G32" s="83">
        <v>0</v>
      </c>
      <c r="H32" s="82"/>
      <c r="I32" s="77"/>
      <c r="J32" t="s">
        <v>172</v>
      </c>
    </row>
    <row r="33" spans="1:9" ht="13.5" customHeight="1" thickBot="1">
      <c r="A33" s="4"/>
      <c r="B33" s="13"/>
      <c r="C33" s="3"/>
      <c r="D33" s="132" t="s">
        <v>176</v>
      </c>
      <c r="E33" s="133"/>
      <c r="F33" s="133"/>
      <c r="G33" s="84">
        <v>0</v>
      </c>
      <c r="H33" s="82"/>
      <c r="I33" s="77"/>
    </row>
    <row r="34" spans="1:9" ht="13.5" customHeight="1" thickBot="1">
      <c r="A34" s="4"/>
      <c r="B34" s="13"/>
      <c r="C34" s="3"/>
      <c r="D34" s="132" t="s">
        <v>175</v>
      </c>
      <c r="E34" s="133"/>
      <c r="F34" s="133"/>
      <c r="G34" s="84"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2" t="s">
        <v>51</v>
      </c>
      <c r="E35" s="133"/>
      <c r="F35" s="134"/>
      <c r="G35" s="65">
        <f>G24+G10</f>
        <v>196350.59000000003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2" t="s">
        <v>53</v>
      </c>
      <c r="E36" s="133"/>
      <c r="F36" s="134"/>
      <c r="G36" s="12">
        <v>0</v>
      </c>
      <c r="H36" s="5"/>
      <c r="M36" t="s">
        <v>172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2" t="s">
        <v>55</v>
      </c>
      <c r="E37" s="133"/>
      <c r="F37" s="134"/>
      <c r="G37" s="72">
        <f>G19</f>
        <v>-47207.11</v>
      </c>
      <c r="H37" s="46"/>
    </row>
    <row r="38" spans="1:8" ht="39" customHeight="1" thickBot="1">
      <c r="A38" s="4" t="s">
        <v>167</v>
      </c>
      <c r="B38" s="4" t="s">
        <v>155</v>
      </c>
      <c r="C38" s="3" t="s">
        <v>16</v>
      </c>
      <c r="D38" s="132" t="s">
        <v>57</v>
      </c>
      <c r="E38" s="133"/>
      <c r="F38" s="134"/>
      <c r="G38" s="86">
        <f>G11+G12-G24</f>
        <v>125524.90000000002</v>
      </c>
      <c r="H38" s="48"/>
    </row>
    <row r="39" spans="1:8" ht="38.25" customHeight="1" thickBot="1">
      <c r="A39" s="157" t="s">
        <v>58</v>
      </c>
      <c r="B39" s="158"/>
      <c r="C39" s="158"/>
      <c r="D39" s="158"/>
      <c r="E39" s="158"/>
      <c r="F39" s="177"/>
      <c r="G39" s="158"/>
      <c r="H39" s="179"/>
    </row>
    <row r="40" spans="1:8" ht="57" thickBot="1">
      <c r="A40" s="4" t="s">
        <v>168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1513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3.67</v>
      </c>
      <c r="F42" s="78" t="s">
        <v>136</v>
      </c>
      <c r="G42" s="59">
        <v>3810334293</v>
      </c>
      <c r="H42" s="60">
        <f>G13</f>
        <v>55243.8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79" t="s">
        <v>137</v>
      </c>
      <c r="G43" s="59">
        <v>3848000155</v>
      </c>
      <c r="H43" s="60">
        <f>G20</f>
        <v>57954.23999999999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79" t="s">
        <v>138</v>
      </c>
      <c r="G44" s="59">
        <v>3837003965</v>
      </c>
      <c r="H44" s="60">
        <f>G21</f>
        <v>48922.56</v>
      </c>
    </row>
    <row r="45" spans="1:8" ht="57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12343.44</v>
      </c>
    </row>
    <row r="46" spans="1:8" ht="57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95886.36</v>
      </c>
    </row>
    <row r="47" spans="1:8" ht="40.5" customHeight="1" thickBot="1">
      <c r="A47" s="4" t="s">
        <v>169</v>
      </c>
      <c r="B47" s="4" t="s">
        <v>62</v>
      </c>
      <c r="C47" s="3" t="s">
        <v>16</v>
      </c>
      <c r="D47" s="4"/>
      <c r="E47" s="4"/>
      <c r="F47" s="153"/>
      <c r="G47" s="134"/>
      <c r="H47" s="60">
        <f>SUM(H41:H46)</f>
        <v>271863.39999999997</v>
      </c>
    </row>
    <row r="48" spans="1:8" ht="19.5" customHeight="1" thickBot="1">
      <c r="A48" s="157" t="s">
        <v>64</v>
      </c>
      <c r="B48" s="158"/>
      <c r="C48" s="158"/>
      <c r="D48" s="158"/>
      <c r="E48" s="158"/>
      <c r="F48" s="158"/>
      <c r="G48" s="158"/>
      <c r="H48" s="159"/>
    </row>
    <row r="49" spans="1:8" ht="47.25" customHeight="1" thickBot="1">
      <c r="A49" s="50" t="s">
        <v>170</v>
      </c>
      <c r="B49" s="50" t="s">
        <v>66</v>
      </c>
      <c r="C49" s="51" t="s">
        <v>67</v>
      </c>
      <c r="D49" s="114" t="s">
        <v>141</v>
      </c>
      <c r="E49" s="115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4" t="s">
        <v>69</v>
      </c>
      <c r="E50" s="115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4" t="s">
        <v>71</v>
      </c>
      <c r="E51" s="115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4" t="s">
        <v>73</v>
      </c>
      <c r="E52" s="115"/>
      <c r="F52" s="55">
        <v>0</v>
      </c>
      <c r="G52" s="50"/>
      <c r="H52" s="48"/>
    </row>
    <row r="53" spans="1:8" ht="18.75" customHeight="1" thickBot="1">
      <c r="A53" s="180" t="s">
        <v>74</v>
      </c>
      <c r="B53" s="181"/>
      <c r="C53" s="181"/>
      <c r="D53" s="181"/>
      <c r="E53" s="181"/>
      <c r="F53" s="181"/>
      <c r="G53" s="181"/>
      <c r="H53" s="182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4" t="s">
        <v>15</v>
      </c>
      <c r="E54" s="115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4" t="s">
        <v>18</v>
      </c>
      <c r="E55" s="115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4" t="s">
        <v>20</v>
      </c>
      <c r="E56" s="115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4" t="s">
        <v>53</v>
      </c>
      <c r="E57" s="115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4" t="s">
        <v>55</v>
      </c>
      <c r="E58" s="115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8" t="s">
        <v>57</v>
      </c>
      <c r="E59" s="149"/>
      <c r="F59" s="56">
        <f>D66+E66+F66+G66+H66</f>
        <v>-4506.720000000001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4.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6">
        <f>D64/1638.64</f>
        <v>294.0414978274666</v>
      </c>
      <c r="E63" s="96">
        <f>E64/140.38</f>
        <v>582.9705798546802</v>
      </c>
      <c r="F63" s="96">
        <f>F64/14.34</f>
        <v>1371.5097629009763</v>
      </c>
      <c r="G63" s="97">
        <f>G64/22.34</f>
        <v>1837.6418979409132</v>
      </c>
      <c r="H63" s="98">
        <f>H64/0.99</f>
        <v>2205.2424242424245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481828.16</v>
      </c>
      <c r="E64" s="64">
        <v>81837.41</v>
      </c>
      <c r="F64" s="64">
        <v>19667.45</v>
      </c>
      <c r="G64" s="71">
        <v>41052.92</v>
      </c>
      <c r="H64" s="67">
        <v>2183.19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492311.23</v>
      </c>
      <c r="E65" s="64">
        <v>80841.76</v>
      </c>
      <c r="F65" s="64">
        <v>19558.53</v>
      </c>
      <c r="G65" s="68">
        <v>36635.16</v>
      </c>
      <c r="H65" s="68">
        <v>1729.17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-10483.070000000007</v>
      </c>
      <c r="E66" s="75">
        <f>E64-E65</f>
        <v>995.6500000000087</v>
      </c>
      <c r="F66" s="75">
        <f>F64-F65</f>
        <v>108.92000000000189</v>
      </c>
      <c r="G66" s="76">
        <f>G64-G65</f>
        <v>4417.759999999995</v>
      </c>
      <c r="H66" s="76">
        <f>H64-H65</f>
        <v>454.02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492311.23</v>
      </c>
      <c r="E67" s="69">
        <v>93481.55</v>
      </c>
      <c r="F67" s="69">
        <v>20840.66</v>
      </c>
      <c r="G67" s="70">
        <v>44541.74</v>
      </c>
      <c r="H67" s="70">
        <f>H64+0</f>
        <v>2183.19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10483.070000000007</v>
      </c>
      <c r="E68" s="43">
        <f>E67-E64</f>
        <v>11644.14</v>
      </c>
      <c r="F68" s="43">
        <f>F67-F64</f>
        <v>1173.2099999999991</v>
      </c>
      <c r="G68" s="43">
        <f>G67-G64</f>
        <v>3488.8199999999997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4" t="s">
        <v>145</v>
      </c>
      <c r="E69" s="155"/>
      <c r="F69" s="155"/>
      <c r="G69" s="155"/>
      <c r="H69" s="15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3" t="s">
        <v>145</v>
      </c>
      <c r="E70" s="124"/>
      <c r="F70" s="124"/>
      <c r="G70" s="124"/>
      <c r="H70" s="12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7" t="s">
        <v>101</v>
      </c>
      <c r="B72" s="158"/>
      <c r="C72" s="158"/>
      <c r="D72" s="158"/>
      <c r="E72" s="158"/>
      <c r="F72" s="158"/>
      <c r="G72" s="158"/>
      <c r="H72" s="159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20" t="s">
        <v>187</v>
      </c>
      <c r="F73" s="121"/>
      <c r="G73" s="122"/>
      <c r="H73" s="106">
        <v>22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20"/>
      <c r="F74" s="121"/>
      <c r="G74" s="122"/>
      <c r="H74" s="106">
        <v>22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20"/>
      <c r="F75" s="121"/>
      <c r="G75" s="122"/>
      <c r="H75" s="10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3"/>
      <c r="F76" s="124"/>
      <c r="G76" s="125"/>
      <c r="H76" s="25">
        <f>D68+E68+F68+G68+H68</f>
        <v>26789.240000000005</v>
      </c>
    </row>
    <row r="77" spans="1:8" ht="25.5" customHeight="1" thickBot="1">
      <c r="A77" s="157" t="s">
        <v>107</v>
      </c>
      <c r="B77" s="158"/>
      <c r="C77" s="158"/>
      <c r="D77" s="158"/>
      <c r="E77" s="158"/>
      <c r="F77" s="158"/>
      <c r="G77" s="158"/>
      <c r="H77" s="159"/>
    </row>
    <row r="78" spans="1:8" ht="54.75" customHeight="1" thickBot="1">
      <c r="A78" s="99" t="s">
        <v>108</v>
      </c>
      <c r="B78" s="99" t="s">
        <v>109</v>
      </c>
      <c r="C78" s="100" t="s">
        <v>67</v>
      </c>
      <c r="D78" s="99" t="s">
        <v>109</v>
      </c>
      <c r="E78" s="126" t="s">
        <v>188</v>
      </c>
      <c r="F78" s="127"/>
      <c r="G78" s="128"/>
      <c r="H78" s="101">
        <v>1</v>
      </c>
    </row>
    <row r="79" spans="1:8" ht="26.25" thickBot="1">
      <c r="A79" s="99" t="s">
        <v>110</v>
      </c>
      <c r="B79" s="99" t="s">
        <v>111</v>
      </c>
      <c r="C79" s="100" t="s">
        <v>67</v>
      </c>
      <c r="D79" s="99" t="s">
        <v>111</v>
      </c>
      <c r="E79" s="129"/>
      <c r="F79" s="130"/>
      <c r="G79" s="131"/>
      <c r="H79" s="102"/>
    </row>
    <row r="80" spans="1:8" ht="59.25" customHeight="1" thickBot="1">
      <c r="A80" s="99" t="s">
        <v>112</v>
      </c>
      <c r="B80" s="99" t="s">
        <v>113</v>
      </c>
      <c r="C80" s="100" t="s">
        <v>16</v>
      </c>
      <c r="D80" s="103" t="s">
        <v>113</v>
      </c>
      <c r="E80" s="117" t="s">
        <v>166</v>
      </c>
      <c r="F80" s="118"/>
      <c r="G80" s="118"/>
      <c r="H80" s="119"/>
    </row>
    <row r="81" ht="12.75">
      <c r="A81" s="1"/>
    </row>
    <row r="82" ht="12.75">
      <c r="A82" s="1"/>
    </row>
    <row r="83" spans="1:8" ht="38.25" customHeight="1">
      <c r="A83" s="116" t="s">
        <v>171</v>
      </c>
      <c r="B83" s="116"/>
      <c r="C83" s="116"/>
      <c r="D83" s="116"/>
      <c r="E83" s="116"/>
      <c r="F83" s="116"/>
      <c r="G83" s="116"/>
      <c r="H83" s="11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4" spans="2:3" ht="15">
      <c r="B94" s="175" t="s">
        <v>177</v>
      </c>
      <c r="C94" s="175"/>
    </row>
    <row r="95" spans="2:6" ht="72">
      <c r="B95" s="93" t="s">
        <v>178</v>
      </c>
      <c r="C95" s="108" t="s">
        <v>185</v>
      </c>
      <c r="D95" s="109" t="s">
        <v>179</v>
      </c>
      <c r="E95" s="110" t="s">
        <v>180</v>
      </c>
      <c r="F95" s="107" t="s">
        <v>186</v>
      </c>
    </row>
    <row r="96" spans="2:6" ht="22.5">
      <c r="B96" s="94" t="s">
        <v>181</v>
      </c>
      <c r="C96" s="113">
        <v>113.76</v>
      </c>
      <c r="D96" s="112">
        <f>180.96+906.82</f>
        <v>1087.78</v>
      </c>
      <c r="E96" s="113">
        <f>113.76+664.4</f>
        <v>778.16</v>
      </c>
      <c r="F96" s="111">
        <f>C96+E96</f>
        <v>891.92</v>
      </c>
    </row>
    <row r="97" spans="2:6" ht="22.5">
      <c r="B97" s="94" t="s">
        <v>182</v>
      </c>
      <c r="C97" s="113">
        <v>81.85</v>
      </c>
      <c r="D97" s="112">
        <f>206.58+938.91</f>
        <v>1145.49</v>
      </c>
      <c r="E97" s="113">
        <f>81.85+658.28</f>
        <v>740.13</v>
      </c>
      <c r="F97" s="111">
        <f>C97+E97</f>
        <v>821.98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2018-03-13T01:45:25Z</dcterms:modified>
  <cp:category/>
  <cp:version/>
  <cp:contentType/>
  <cp:contentStatus/>
</cp:coreProperties>
</file>