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'2.8.'!$A$1:$H$87</definedName>
  </definedNames>
  <calcPr fullCalcOnLoad="1"/>
</workbook>
</file>

<file path=xl/sharedStrings.xml><?xml version="1.0" encoding="utf-8"?>
<sst xmlns="http://schemas.openxmlformats.org/spreadsheetml/2006/main" count="278" uniqueCount="174">
  <si>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</si>
  <si>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</si>
  <si>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</si>
  <si>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</si>
  <si>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</si>
  <si>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</si>
  <si>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</si>
  <si>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</si>
  <si>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</si>
  <si>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</si>
  <si>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</si>
  <si>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</si>
  <si>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</si>
  <si>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</si>
  <si>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</si>
  <si>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</si>
  <si>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</si>
  <si>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</si>
  <si>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</si>
  <si>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</si>
  <si>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</si>
  <si>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</si>
  <si>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</si>
  <si>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</si>
  <si>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</si>
  <si>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</si>
  <si>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</si>
  <si>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</si>
  <si>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</si>
  <si>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</si>
  <si>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</si>
  <si>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</si>
  <si>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</si>
  <si>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</si>
  <si>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</si>
  <si>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</si>
  <si>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</si>
  <si>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</si>
  <si>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</si>
  <si>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</si>
  <si>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</si>
  <si>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</si>
  <si>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</si>
  <si>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</si>
  <si>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</si>
  <si>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</si>
  <si>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</si>
  <si>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</si>
  <si>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</si>
  <si>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</si>
  <si>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</si>
  <si>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</si>
  <si>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</si>
  <si>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</si>
  <si>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</si>
  <si>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</si>
  <si>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</si>
  <si>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</si>
  <si>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</si>
  <si>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</si>
  <si>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</si>
  <si>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</si>
  <si>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</si>
  <si>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</si>
  <si>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</si>
  <si>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</si>
  <si>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</si>
  <si>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</si>
  <si>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</si>
  <si>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</si>
  <si>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</si>
  <si>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</si>
  <si>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</si>
  <si>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</si>
  <si>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</si>
  <si>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</si>
  <si>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</si>
  <si>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</si>
  <si>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</si>
  <si>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</si>
  <si>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</si>
  <si>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</si>
  <si>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</si>
  <si>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</si>
  <si>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</si>
  <si>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</si>
  <si>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</si>
  <si>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</si>
  <si>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</si>
  <si>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</si>
  <si>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</si>
  <si>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</si>
  <si>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</si>
  <si>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</si>
  <si>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</si>
  <si>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</si>
  <si>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</si>
  <si>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</si>
  <si>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</si>
  <si>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</si>
  <si>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</si>
  <si>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</si>
  <si>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</si>
  <si>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</si>
  <si>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</si>
  <si>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</si>
  <si>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</si>
  <si>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</si>
  <si>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</si>
  <si>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</si>
  <si>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</si>
  <si>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</si>
  <si>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</si>
  <si>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</si>
  <si>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</si>
  <si>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</si>
  <si>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</si>
  <si>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</si>
  <si>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</si>
  <si>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</si>
  <si>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</si>
  <si>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</si>
  <si>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</si>
  <si>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</si>
  <si>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</si>
  <si>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</si>
  <si>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</si>
  <si>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</si>
  <si>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</si>
  <si>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</si>
  <si>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</si>
  <si>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</si>
  <si>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</si>
  <si>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</si>
  <si>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</si>
  <si>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</si>
  <si>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</si>
  <si>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</si>
  <si>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</si>
  <si>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</si>
  <si>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</si>
  <si>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</si>
  <si>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</si>
  <si>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</si>
  <si>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</si>
  <si>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</si>
  <si>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</si>
  <si>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</si>
  <si>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</si>
  <si>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</si>
  <si>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</si>
  <si>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</si>
  <si>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</si>
  <si>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</si>
  <si>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</si>
  <si>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</si>
  <si>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</si>
  <si>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</si>
  <si>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</si>
  <si>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</si>
  <si>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</si>
  <si>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</si>
  <si>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</si>
  <si>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</si>
  <si>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</si>
  <si>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</si>
  <si>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</si>
  <si>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</si>
  <si>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</si>
  <si>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</si>
  <si>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</si>
  <si>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</si>
  <si>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</si>
  <si>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ЖЕЛЕЗНОДОРОЖНАЯ, д. 1Б                      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</si>
</sst>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2" xfId="0" applyNumberFormat="1" applyFont="1" applyBorder="1" applyAlignment="1">
      <alignment horizontal="right" vertical="top" wrapText="1"/>
    </xf>
    <xf numFmtId="14" fontId="0" fillId="0" borderId="33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7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tabSelected="1" view="pageBreakPreview" zoomScaleSheetLayoutView="100" zoomScalePageLayoutView="0" workbookViewId="0" topLeftCell="A53">
      <selection activeCell="H60" sqref="H6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86" t="s">
        <v>173</v>
      </c>
      <c r="B1" s="86"/>
      <c r="C1" s="86"/>
      <c r="D1" s="86"/>
      <c r="E1" s="86"/>
      <c r="F1" s="86"/>
      <c r="G1" s="86"/>
      <c r="H1" s="86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30"/>
      <c r="E3" s="122"/>
      <c r="F3" s="13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87"/>
      <c r="E4" s="88"/>
      <c r="F4" s="89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90"/>
      <c r="E5" s="91"/>
      <c r="F5" s="92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93"/>
      <c r="E6" s="94"/>
      <c r="F6" s="95"/>
      <c r="G6" s="36">
        <v>42369</v>
      </c>
      <c r="H6" s="5"/>
    </row>
    <row r="7" spans="1:8" ht="38.25" customHeight="1" thickBot="1">
      <c r="A7" s="135" t="s">
        <v>13</v>
      </c>
      <c r="B7" s="107"/>
      <c r="C7" s="107"/>
      <c r="D7" s="136"/>
      <c r="E7" s="136"/>
      <c r="F7" s="136"/>
      <c r="G7" s="107"/>
      <c r="H7" s="108"/>
    </row>
    <row r="8" spans="1:8" ht="33" customHeight="1" thickBot="1">
      <c r="A8" s="40" t="s">
        <v>0</v>
      </c>
      <c r="B8" s="39" t="s">
        <v>1</v>
      </c>
      <c r="C8" s="41" t="s">
        <v>2</v>
      </c>
      <c r="D8" s="132" t="s">
        <v>3</v>
      </c>
      <c r="E8" s="133"/>
      <c r="F8" s="134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1" t="s">
        <v>15</v>
      </c>
      <c r="E9" s="122"/>
      <c r="F9" s="123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1" t="s">
        <v>18</v>
      </c>
      <c r="E10" s="122"/>
      <c r="F10" s="123"/>
      <c r="G10" s="64">
        <v>-19680.21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1" t="s">
        <v>20</v>
      </c>
      <c r="E11" s="122"/>
      <c r="F11" s="123"/>
      <c r="G11" s="65">
        <f>8984.44+19325.68+8659.29+3036.36+9565.03+2777.68+8646.98+4912.98+7680.73+17586.26+8094.2</f>
        <v>99269.62999999999</v>
      </c>
      <c r="H11" s="49"/>
    </row>
    <row r="12" spans="1:8" ht="51.75" customHeight="1" thickBot="1">
      <c r="A12" s="4" t="s">
        <v>21</v>
      </c>
      <c r="B12" s="78" t="s">
        <v>22</v>
      </c>
      <c r="C12" s="3" t="s">
        <v>16</v>
      </c>
      <c r="D12" s="127" t="s">
        <v>23</v>
      </c>
      <c r="E12" s="128"/>
      <c r="F12" s="129"/>
      <c r="G12" s="63">
        <f>G13+G14+G20+G21+G22+G23</f>
        <v>324739.24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1" t="s">
        <v>26</v>
      </c>
      <c r="E13" s="102"/>
      <c r="F13" s="103"/>
      <c r="G13" s="66">
        <f>7866.68+39281.18</f>
        <v>47147.86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1" t="s">
        <v>29</v>
      </c>
      <c r="E14" s="102"/>
      <c r="F14" s="103"/>
      <c r="G14" s="66">
        <f>8505.52+42490.39</f>
        <v>50995.91</v>
      </c>
      <c r="H14" s="5"/>
    </row>
    <row r="15" spans="1:8" ht="26.25" customHeight="1" thickBot="1">
      <c r="A15" s="4"/>
      <c r="B15" s="6"/>
      <c r="C15" s="3" t="s">
        <v>16</v>
      </c>
      <c r="D15" s="101" t="s">
        <v>156</v>
      </c>
      <c r="E15" s="102"/>
      <c r="F15" s="103"/>
      <c r="G15" s="66">
        <f>1440.42+6073.95+6733.54+5805.08+29109.47</f>
        <v>49162.46</v>
      </c>
      <c r="H15" s="5"/>
    </row>
    <row r="16" spans="1:8" ht="13.5" customHeight="1" thickBot="1">
      <c r="A16" s="4"/>
      <c r="B16" s="6"/>
      <c r="C16" s="3" t="s">
        <v>16</v>
      </c>
      <c r="D16" s="101" t="s">
        <v>157</v>
      </c>
      <c r="E16" s="102"/>
      <c r="F16" s="103"/>
      <c r="G16" s="67">
        <f>9565.03+G14-G15</f>
        <v>11398.480000000003</v>
      </c>
      <c r="H16" s="49"/>
    </row>
    <row r="17" spans="1:8" ht="13.5" customHeight="1" thickBot="1">
      <c r="A17" s="4"/>
      <c r="B17" s="6"/>
      <c r="C17" s="3" t="s">
        <v>16</v>
      </c>
      <c r="D17" s="101" t="s">
        <v>158</v>
      </c>
      <c r="E17" s="102"/>
      <c r="F17" s="103"/>
      <c r="G17" s="66">
        <v>8930.71</v>
      </c>
      <c r="H17" s="5"/>
    </row>
    <row r="18" spans="1:8" ht="24.75" customHeight="1" thickBot="1">
      <c r="A18" s="4"/>
      <c r="B18" s="6"/>
      <c r="C18" s="3" t="s">
        <v>16</v>
      </c>
      <c r="D18" s="101" t="s">
        <v>18</v>
      </c>
      <c r="E18" s="102"/>
      <c r="F18" s="103"/>
      <c r="G18" s="14">
        <f>G10</f>
        <v>-19680.21</v>
      </c>
      <c r="H18" s="5"/>
    </row>
    <row r="19" spans="1:8" ht="27" customHeight="1" thickBot="1">
      <c r="A19" s="4"/>
      <c r="B19" s="6"/>
      <c r="C19" s="3" t="s">
        <v>16</v>
      </c>
      <c r="D19" s="101" t="s">
        <v>55</v>
      </c>
      <c r="E19" s="102"/>
      <c r="F19" s="103"/>
      <c r="G19" s="76">
        <f>G18+G15-G17</f>
        <v>20551.54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37" t="s">
        <v>32</v>
      </c>
      <c r="E20" s="138"/>
      <c r="F20" s="139"/>
      <c r="G20" s="66">
        <f>8066.28+42794.43</f>
        <v>50860.71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21" t="s">
        <v>151</v>
      </c>
      <c r="E21" s="122"/>
      <c r="F21" s="123"/>
      <c r="G21" s="65">
        <f>9264.22+46280.6</f>
        <v>55544.82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21" t="s">
        <v>152</v>
      </c>
      <c r="E22" s="122"/>
      <c r="F22" s="123"/>
      <c r="G22" s="65">
        <f>2755.34+13764.56</f>
        <v>16519.9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4" t="s">
        <v>153</v>
      </c>
      <c r="E23" s="125"/>
      <c r="F23" s="126"/>
      <c r="G23" s="65">
        <f>17290.56+86379.48</f>
        <v>103670.04</v>
      </c>
      <c r="H23" s="5"/>
    </row>
    <row r="24" spans="1:8" ht="26.25" customHeight="1" thickBot="1">
      <c r="A24" s="4" t="s">
        <v>42</v>
      </c>
      <c r="B24" s="78" t="s">
        <v>34</v>
      </c>
      <c r="C24" s="3" t="s">
        <v>16</v>
      </c>
      <c r="D24" s="121" t="s">
        <v>35</v>
      </c>
      <c r="E24" s="122"/>
      <c r="F24" s="123"/>
      <c r="G24" s="68">
        <f>G25+G26+G27+G28+G29+G30</f>
        <v>308161.57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7" t="s">
        <v>38</v>
      </c>
      <c r="E25" s="128"/>
      <c r="F25" s="129"/>
      <c r="G25" s="85">
        <f>5616.39+12347.28+5759.96+6611.79+1967.45+6073.95+9527.41+29109.47+28752.15+26678.62+59742.74+27735.49</f>
        <v>219922.69999999998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1" t="s">
        <v>41</v>
      </c>
      <c r="E26" s="102"/>
      <c r="F26" s="103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1" t="s">
        <v>44</v>
      </c>
      <c r="E27" s="102"/>
      <c r="F27" s="103"/>
      <c r="G27" s="85">
        <f>1332.35+2928.16+1366.02+1568.91+466.61+1440.42+2149.38+6733.54+7189.65+6222.51+13485.23+6381.45</f>
        <v>51264.229999999996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1" t="s">
        <v>47</v>
      </c>
      <c r="E28" s="102"/>
      <c r="F28" s="103"/>
      <c r="G28" s="79">
        <v>0</v>
      </c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1" t="s">
        <v>124</v>
      </c>
      <c r="E29" s="102"/>
      <c r="F29" s="103"/>
      <c r="G29" s="66">
        <f>481.37+164.45+1848.68+5805.08+6191.72+5367.23+11598.39+5517.72</f>
        <v>36974.64</v>
      </c>
      <c r="H29" s="49"/>
      <c r="I29" s="5"/>
    </row>
    <row r="30" spans="1:9" ht="13.5" customHeight="1" thickBot="1">
      <c r="A30" s="4"/>
      <c r="B30" s="13"/>
      <c r="C30" s="3"/>
      <c r="D30" s="101" t="s">
        <v>166</v>
      </c>
      <c r="E30" s="102"/>
      <c r="F30" s="103"/>
      <c r="G30" s="66">
        <v>0</v>
      </c>
      <c r="H30" s="49"/>
      <c r="I30" s="82"/>
    </row>
    <row r="31" spans="1:8" ht="35.25" customHeight="1" thickBot="1">
      <c r="A31" s="4" t="s">
        <v>56</v>
      </c>
      <c r="B31" s="78" t="s">
        <v>51</v>
      </c>
      <c r="C31" s="3" t="s">
        <v>16</v>
      </c>
      <c r="D31" s="101" t="s">
        <v>51</v>
      </c>
      <c r="E31" s="102"/>
      <c r="F31" s="103"/>
      <c r="G31" s="69">
        <f>G24+G10</f>
        <v>288481.36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101" t="s">
        <v>53</v>
      </c>
      <c r="E32" s="102"/>
      <c r="F32" s="103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101" t="s">
        <v>55</v>
      </c>
      <c r="E33" s="102"/>
      <c r="F33" s="103"/>
      <c r="G33" s="76">
        <f>G19</f>
        <v>20551.54</v>
      </c>
      <c r="H33" s="47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101" t="s">
        <v>57</v>
      </c>
      <c r="E34" s="102"/>
      <c r="F34" s="103"/>
      <c r="G34" s="49">
        <f>G11+G12-G24</f>
        <v>115847.29999999999</v>
      </c>
      <c r="H34" s="49"/>
    </row>
    <row r="35" spans="1:8" ht="38.25" customHeight="1" thickBot="1">
      <c r="A35" s="104" t="s">
        <v>58</v>
      </c>
      <c r="B35" s="105"/>
      <c r="C35" s="105"/>
      <c r="D35" s="105"/>
      <c r="E35" s="105"/>
      <c r="F35" s="107"/>
      <c r="G35" s="105"/>
      <c r="H35" s="108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5" t="s">
        <v>135</v>
      </c>
      <c r="G36" s="46" t="s">
        <v>159</v>
      </c>
      <c r="H36" s="43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8" t="s">
        <v>160</v>
      </c>
      <c r="E37" s="52">
        <v>2.13</v>
      </c>
      <c r="F37" s="59" t="s">
        <v>136</v>
      </c>
      <c r="G37" s="60">
        <v>3810334293</v>
      </c>
      <c r="H37" s="61">
        <f>G17</f>
        <v>8930.71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1" t="s">
        <v>161</v>
      </c>
      <c r="E38" s="77">
        <v>1.97</v>
      </c>
      <c r="F38" s="83" t="s">
        <v>136</v>
      </c>
      <c r="G38" s="60">
        <v>3810334293</v>
      </c>
      <c r="H38" s="61">
        <f>G13</f>
        <v>47147.86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1" t="s">
        <v>134</v>
      </c>
      <c r="E39" s="52">
        <v>3.85</v>
      </c>
      <c r="F39" s="84" t="s">
        <v>137</v>
      </c>
      <c r="G39" s="60">
        <v>3848000155</v>
      </c>
      <c r="H39" s="61">
        <f>G20</f>
        <v>50860.71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1" t="s">
        <v>134</v>
      </c>
      <c r="E40" s="52">
        <v>3.36</v>
      </c>
      <c r="F40" s="84" t="s">
        <v>138</v>
      </c>
      <c r="G40" s="60">
        <v>3837003965</v>
      </c>
      <c r="H40" s="61">
        <f>G21</f>
        <v>55544.82</v>
      </c>
    </row>
    <row r="41" spans="1:8" ht="68.25" thickBot="1">
      <c r="A41" s="15">
        <v>5</v>
      </c>
      <c r="B41" s="4" t="s">
        <v>129</v>
      </c>
      <c r="C41" s="3" t="s">
        <v>128</v>
      </c>
      <c r="D41" s="58" t="s">
        <v>160</v>
      </c>
      <c r="E41" s="52">
        <v>0.69</v>
      </c>
      <c r="F41" s="59" t="s">
        <v>139</v>
      </c>
      <c r="G41" s="60">
        <v>3848006622</v>
      </c>
      <c r="H41" s="61">
        <f>G22</f>
        <v>16519.9</v>
      </c>
    </row>
    <row r="42" spans="1:8" ht="68.25" thickBot="1">
      <c r="A42" s="15">
        <v>6</v>
      </c>
      <c r="B42" s="16" t="s">
        <v>130</v>
      </c>
      <c r="C42" s="3" t="s">
        <v>128</v>
      </c>
      <c r="D42" s="58" t="s">
        <v>160</v>
      </c>
      <c r="E42" s="52">
        <v>4.33</v>
      </c>
      <c r="F42" s="62" t="s">
        <v>139</v>
      </c>
      <c r="G42" s="60">
        <v>3848006622</v>
      </c>
      <c r="H42" s="61">
        <f>G23</f>
        <v>103670.04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18"/>
      <c r="G43" s="103"/>
      <c r="H43" s="61">
        <f>SUM(H37:H42)</f>
        <v>282674.04</v>
      </c>
    </row>
    <row r="44" spans="1:8" ht="19.5" customHeight="1" thickBot="1">
      <c r="A44" s="104" t="s">
        <v>64</v>
      </c>
      <c r="B44" s="105"/>
      <c r="C44" s="105"/>
      <c r="D44" s="105"/>
      <c r="E44" s="105"/>
      <c r="F44" s="105"/>
      <c r="G44" s="105"/>
      <c r="H44" s="106"/>
    </row>
    <row r="45" spans="1:8" ht="47.25" customHeight="1" thickBot="1">
      <c r="A45" s="51" t="s">
        <v>171</v>
      </c>
      <c r="B45" s="51" t="s">
        <v>66</v>
      </c>
      <c r="C45" s="52" t="s">
        <v>67</v>
      </c>
      <c r="D45" s="99" t="s">
        <v>141</v>
      </c>
      <c r="E45" s="100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99" t="s">
        <v>69</v>
      </c>
      <c r="E46" s="100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99" t="s">
        <v>71</v>
      </c>
      <c r="E47" s="100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99" t="s">
        <v>73</v>
      </c>
      <c r="E48" s="100"/>
      <c r="F48" s="56">
        <v>0</v>
      </c>
      <c r="G48" s="51"/>
      <c r="H48" s="49"/>
    </row>
    <row r="49" spans="1:8" ht="18.75" customHeight="1" thickBot="1">
      <c r="A49" s="96" t="s">
        <v>74</v>
      </c>
      <c r="B49" s="97"/>
      <c r="C49" s="97"/>
      <c r="D49" s="97"/>
      <c r="E49" s="97"/>
      <c r="F49" s="97"/>
      <c r="G49" s="97"/>
      <c r="H49" s="98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99" t="s">
        <v>15</v>
      </c>
      <c r="E50" s="100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99" t="s">
        <v>18</v>
      </c>
      <c r="E51" s="100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99" t="s">
        <v>20</v>
      </c>
      <c r="E52" s="100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99" t="s">
        <v>53</v>
      </c>
      <c r="E53" s="100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99" t="s">
        <v>55</v>
      </c>
      <c r="E54" s="100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119" t="s">
        <v>57</v>
      </c>
      <c r="E55" s="120"/>
      <c r="F55" s="57">
        <f>D62+E62+F62+G62+H62</f>
        <v>120434.8399999999</v>
      </c>
      <c r="G55" s="53"/>
      <c r="H55" s="55"/>
    </row>
    <row r="56" spans="1:8" ht="30" customHeight="1" thickBot="1">
      <c r="A56" s="19" t="s">
        <v>142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162</v>
      </c>
      <c r="E57" s="70" t="s">
        <v>163</v>
      </c>
      <c r="F57" s="22" t="s">
        <v>164</v>
      </c>
      <c r="G57" s="25" t="s">
        <v>165</v>
      </c>
      <c r="H57" s="42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4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79">
        <f>D60/1502.58</f>
        <v>710.8372865338284</v>
      </c>
      <c r="E59" s="79">
        <f>E60/117.48</f>
        <v>1533.2489785495402</v>
      </c>
      <c r="F59" s="79">
        <f>F60/12</f>
        <v>3435.8175000000006</v>
      </c>
      <c r="G59" s="80">
        <f>G60/18.26</f>
        <v>5068.220153340635</v>
      </c>
      <c r="H59" s="81">
        <f>H60/0.88</f>
        <v>2063.375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6">
        <f>176657.68+891432.21</f>
        <v>1068089.89</v>
      </c>
      <c r="E60" s="66">
        <f>40692.5+134461.57+4972.02</f>
        <v>180126.09</v>
      </c>
      <c r="F60" s="66">
        <f>5547.27+772.92+34909.62</f>
        <v>41229.810000000005</v>
      </c>
      <c r="G60" s="75">
        <f>10999.49+3796.95+57711.04+20038.22</f>
        <v>92545.7</v>
      </c>
      <c r="H60" s="71">
        <f>291.14+1524.63</f>
        <v>1815.77</v>
      </c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6">
        <f>29917.51+132361.6+131401.7+108036.68+609999.01</f>
        <v>1011716.5</v>
      </c>
      <c r="E61" s="66">
        <f>8122.78+28979.83+23661.38+17536.2+81684.22</f>
        <v>159984.41</v>
      </c>
      <c r="F61" s="66">
        <f>1218.17+4640.98+132.94+112.93+943.87</f>
        <v>7048.889999999999</v>
      </c>
      <c r="G61" s="72">
        <f>2329.57+8464.2+712.12+2850.35+8547.27+6882.16+35601.49+3012.48+2322.9+12119.46</f>
        <v>82842</v>
      </c>
      <c r="H61" s="72">
        <f>0.15+101.52+282.77+244.24+1151.87+0.07</f>
        <v>1780.62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9">
        <f>D60-D61</f>
        <v>56373.3899999999</v>
      </c>
      <c r="E62" s="79">
        <f>E60-E61</f>
        <v>20141.679999999993</v>
      </c>
      <c r="F62" s="79">
        <f>F60-F61</f>
        <v>34180.920000000006</v>
      </c>
      <c r="G62" s="81">
        <f>G60-G61</f>
        <v>9703.699999999997</v>
      </c>
      <c r="H62" s="81">
        <f>H60-H61</f>
        <v>35.15000000000009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73">
        <f>176657.68+892538.3</f>
        <v>1069195.98</v>
      </c>
      <c r="E63" s="73">
        <f>39384.23+147157.92+5069.23</f>
        <v>191611.38000000003</v>
      </c>
      <c r="F63" s="73">
        <f>6791.31+772.92+36480.33</f>
        <v>44044.560000000005</v>
      </c>
      <c r="G63" s="74">
        <f>12306.37+4171.93+56444.1+19879.01</f>
        <v>92801.40999999999</v>
      </c>
      <c r="H63" s="74">
        <f>1524.63</f>
        <v>1524.63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1106.0900000000838</v>
      </c>
      <c r="E64" s="44">
        <f>E63-E60</f>
        <v>11485.290000000037</v>
      </c>
      <c r="F64" s="44">
        <f>F63-F60</f>
        <v>2814.75</v>
      </c>
      <c r="G64" s="44">
        <f>G63-G60</f>
        <v>255.70999999999185</v>
      </c>
      <c r="H64" s="44">
        <f>H63-H60</f>
        <v>-291.1399999999999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12" t="s">
        <v>145</v>
      </c>
      <c r="E65" s="113"/>
      <c r="F65" s="113"/>
      <c r="G65" s="113"/>
      <c r="H65" s="114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115" t="s">
        <v>145</v>
      </c>
      <c r="E66" s="116"/>
      <c r="F66" s="116"/>
      <c r="G66" s="116"/>
      <c r="H66" s="117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104" t="s">
        <v>101</v>
      </c>
      <c r="B68" s="105"/>
      <c r="C68" s="105"/>
      <c r="D68" s="105"/>
      <c r="E68" s="105"/>
      <c r="F68" s="105"/>
      <c r="G68" s="105"/>
      <c r="H68" s="106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101"/>
      <c r="F69" s="102"/>
      <c r="G69" s="103"/>
      <c r="H69" s="26">
        <v>0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101"/>
      <c r="F70" s="102"/>
      <c r="G70" s="103"/>
      <c r="H70" s="26">
        <v>0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101"/>
      <c r="F71" s="102"/>
      <c r="G71" s="103"/>
      <c r="H71" s="26">
        <v>0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115"/>
      <c r="F72" s="116"/>
      <c r="G72" s="117"/>
      <c r="H72" s="26">
        <f>D64+E64+F64+G64+H64</f>
        <v>15370.700000000114</v>
      </c>
    </row>
    <row r="73" spans="1:8" ht="25.5" customHeight="1" thickBot="1">
      <c r="A73" s="104" t="s">
        <v>107</v>
      </c>
      <c r="B73" s="105"/>
      <c r="C73" s="105"/>
      <c r="D73" s="105"/>
      <c r="E73" s="105"/>
      <c r="F73" s="105"/>
      <c r="G73" s="105"/>
      <c r="H73" s="106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101">
        <v>20</v>
      </c>
      <c r="F74" s="102"/>
      <c r="G74" s="103"/>
      <c r="H74" s="5"/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144">
        <v>5</v>
      </c>
      <c r="F75" s="145"/>
      <c r="G75" s="146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141" t="s">
        <v>167</v>
      </c>
      <c r="F76" s="142"/>
      <c r="G76" s="142"/>
      <c r="H76" s="143"/>
    </row>
    <row r="77" ht="12.75">
      <c r="A77" s="1"/>
    </row>
    <row r="78" ht="12.75">
      <c r="A78" s="1"/>
    </row>
    <row r="79" spans="1:8" ht="38.25" customHeight="1">
      <c r="A79" s="140" t="s">
        <v>172</v>
      </c>
      <c r="B79" s="140"/>
      <c r="C79" s="140"/>
      <c r="D79" s="140"/>
      <c r="E79" s="140"/>
      <c r="F79" s="140"/>
      <c r="G79" s="140"/>
      <c r="H79" s="140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7">
        <v>1</v>
      </c>
      <c r="B82" s="28" t="s">
        <v>67</v>
      </c>
      <c r="C82" s="109" t="s">
        <v>115</v>
      </c>
      <c r="D82" s="110"/>
      <c r="E82" s="111"/>
    </row>
    <row r="83" spans="1:5" ht="18.75" customHeight="1" thickBot="1">
      <c r="A83" s="29">
        <v>2</v>
      </c>
      <c r="B83" s="4" t="s">
        <v>116</v>
      </c>
      <c r="C83" s="109" t="s">
        <v>117</v>
      </c>
      <c r="D83" s="110"/>
      <c r="E83" s="111"/>
    </row>
    <row r="84" spans="1:5" ht="16.5" customHeight="1" thickBot="1">
      <c r="A84" s="29">
        <v>3</v>
      </c>
      <c r="B84" s="4" t="s">
        <v>118</v>
      </c>
      <c r="C84" s="109" t="s">
        <v>119</v>
      </c>
      <c r="D84" s="110"/>
      <c r="E84" s="111"/>
    </row>
    <row r="85" spans="1:5" ht="13.5" thickBot="1">
      <c r="A85" s="29">
        <v>4</v>
      </c>
      <c r="B85" s="4" t="s">
        <v>16</v>
      </c>
      <c r="C85" s="109" t="s">
        <v>120</v>
      </c>
      <c r="D85" s="110"/>
      <c r="E85" s="111"/>
    </row>
    <row r="86" spans="1:5" ht="24" customHeight="1" thickBot="1">
      <c r="A86" s="29">
        <v>5</v>
      </c>
      <c r="B86" s="4" t="s">
        <v>86</v>
      </c>
      <c r="C86" s="109" t="s">
        <v>121</v>
      </c>
      <c r="D86" s="110"/>
      <c r="E86" s="111"/>
    </row>
    <row r="87" spans="1:5" ht="21" customHeight="1" thickBot="1">
      <c r="A87" s="30">
        <v>6</v>
      </c>
      <c r="B87" s="31" t="s">
        <v>122</v>
      </c>
      <c r="C87" s="109" t="s">
        <v>123</v>
      </c>
      <c r="D87" s="110"/>
      <c r="E87" s="111"/>
    </row>
  </sheetData>
  <sheetProtection/>
  <mergeCells count="65">
    <mergeCell ref="E71:G71"/>
    <mergeCell ref="E72:G72"/>
    <mergeCell ref="E74:G74"/>
    <mergeCell ref="E75:G75"/>
    <mergeCell ref="D13:F13"/>
    <mergeCell ref="D14:F14"/>
    <mergeCell ref="D20:F20"/>
    <mergeCell ref="D21:F21"/>
    <mergeCell ref="D15:F15"/>
    <mergeCell ref="D16:F16"/>
    <mergeCell ref="D17:F17"/>
    <mergeCell ref="D18:F18"/>
    <mergeCell ref="D19:F19"/>
    <mergeCell ref="D9:F9"/>
    <mergeCell ref="D10:F10"/>
    <mergeCell ref="D11:F11"/>
    <mergeCell ref="D12:F12"/>
    <mergeCell ref="D3:F3"/>
    <mergeCell ref="D8:F8"/>
    <mergeCell ref="A7:H7"/>
    <mergeCell ref="D22:F22"/>
    <mergeCell ref="D23:F23"/>
    <mergeCell ref="D24:F24"/>
    <mergeCell ref="D25:F25"/>
    <mergeCell ref="D26:F26"/>
    <mergeCell ref="D28:F28"/>
    <mergeCell ref="A73:H73"/>
    <mergeCell ref="E69:G69"/>
    <mergeCell ref="F43:G43"/>
    <mergeCell ref="C86:E86"/>
    <mergeCell ref="D54:E54"/>
    <mergeCell ref="D55:E55"/>
    <mergeCell ref="D47:E47"/>
    <mergeCell ref="A79:H79"/>
    <mergeCell ref="E76:H76"/>
    <mergeCell ref="E70:G70"/>
    <mergeCell ref="D27:F27"/>
    <mergeCell ref="D33:F33"/>
    <mergeCell ref="C87:E87"/>
    <mergeCell ref="D65:H65"/>
    <mergeCell ref="D66:H66"/>
    <mergeCell ref="C82:E82"/>
    <mergeCell ref="C83:E83"/>
    <mergeCell ref="C84:E84"/>
    <mergeCell ref="C85:E85"/>
    <mergeCell ref="A68:H68"/>
    <mergeCell ref="D50:E50"/>
    <mergeCell ref="D51:E51"/>
    <mergeCell ref="D52:E52"/>
    <mergeCell ref="D48:E48"/>
    <mergeCell ref="A35:H35"/>
    <mergeCell ref="D29:F29"/>
    <mergeCell ref="D31:F31"/>
    <mergeCell ref="D30:F30"/>
    <mergeCell ref="D32:F32"/>
    <mergeCell ref="A1:H1"/>
    <mergeCell ref="D4:F4"/>
    <mergeCell ref="D5:F5"/>
    <mergeCell ref="D6:F6"/>
    <mergeCell ref="A49:H49"/>
    <mergeCell ref="D53:E53"/>
    <mergeCell ref="D45:E45"/>
    <mergeCell ref="D46:E46"/>
    <mergeCell ref="D34:F34"/>
    <mergeCell ref="A44:H4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</cp:lastModifiedBy>
  <cp:lastPrinted>2016-02-29T09:28:14Z</cp:lastPrinted>
  <dcterms:created xsi:type="dcterms:W3CDTF">1996-10-08T23:32:33Z</dcterms:created>
  <dcterms:modified xsi:type="dcterms:W3CDTF">2016-03-11T07:33:32Z</dcterms:modified>
  <cp:category/>
  <cp:version/>
  <cp:contentType/>
  <cp:contentStatus/>
</cp:coreProperties>
</file>