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<sst xmlns="http://schemas.openxmlformats.org/spreadsheetml/2006/main" count="294" uniqueCount="189">
  <si>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</si>
  <si>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</si>
  <si>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</si>
  <si>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</si>
  <si>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</si>
  <si>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</si>
  <si>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</si>
  <si>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</si>
  <si>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</si>
  <si>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</si>
  <si>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</si>
  <si>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</si>
  <si>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</si>
  <si>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</si>
  <si>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</si>
  <si>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</si>
  <si>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</si>
  <si>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</si>
  <si>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</si>
  <si>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</si>
  <si>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</si>
  <si>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</si>
  <si>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</si>
  <si>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</si>
  <si>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</si>
  <si>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</si>
  <si>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</si>
  <si>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</si>
  <si>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</si>
  <si>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</si>
  <si>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</si>
  <si>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</si>
  <si>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</si>
  <si>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</si>
  <si>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</si>
  <si>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</si>
  <si>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</si>
  <si>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</si>
  <si>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</si>
  <si>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</si>
  <si>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</si>
  <si>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</si>
  <si>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</si>
  <si>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</si>
  <si>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</si>
  <si>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</si>
  <si>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</si>
  <si>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</si>
  <si>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</si>
  <si>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</si>
  <si>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</si>
  <si>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</si>
  <si>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</si>
  <si>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</si>
  <si>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</si>
  <si>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</si>
  <si>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</si>
  <si>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</si>
  <si>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</si>
  <si>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</si>
  <si>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</si>
  <si>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</si>
  <si>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</si>
  <si>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</si>
  <si>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</si>
  <si>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</si>
  <si>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</si>
  <si>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</si>
  <si>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</si>
  <si>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</si>
  <si>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</si>
  <si>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</si>
  <si>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</si>
  <si>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</si>
  <si>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</si>
  <si>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</si>
  <si>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</si>
  <si>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</si>
  <si>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</si>
  <si>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</si>
  <si>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</si>
  <si>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</si>
  <si>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</si>
  <si>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</si>
  <si>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</si>
  <si>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</si>
  <si>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</si>
  <si>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</si>
  <si>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</si>
  <si>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</si>
  <si>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</si>
  <si>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</si>
  <si>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</si>
  <si>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</si>
  <si>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</si>
  <si>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</si>
  <si>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</si>
  <si>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</si>
  <si>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</si>
  <si>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</si>
  <si>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</si>
  <si>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</si>
  <si>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</si>
  <si>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</si>
  <si>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</si>
  <si>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</si>
  <si>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</si>
  <si>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</si>
  <si>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</si>
  <si>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</si>
  <si>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</si>
  <si>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</si>
  <si>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</si>
  <si>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</si>
  <si>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</si>
  <si>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</si>
  <si>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</si>
  <si>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</si>
  <si>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</si>
  <si>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</si>
  <si>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</si>
  <si>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</si>
  <si>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</si>
  <si>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</si>
  <si>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</si>
  <si>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</si>
  <si>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</si>
  <si>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</si>
  <si>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</si>
  <si>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</si>
  <si>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</si>
  <si>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</si>
  <si>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</si>
  <si>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</si>
  <si>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</si>
  <si>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</si>
  <si>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</si>
  <si>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</si>
  <si>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</si>
  <si>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</si>
  <si>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</si>
  <si>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</si>
  <si>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</si>
  <si>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</si>
  <si>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</si>
  <si>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</si>
  <si>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</si>
  <si>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</si>
  <si>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</si>
  <si>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</si>
  <si>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</si>
  <si>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</si>
  <si>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</si>
  <si>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</si>
  <si>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</si>
  <si>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</si>
  <si>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</si>
  <si>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</si>
  <si>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</si>
  <si>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</si>
  <si>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</si>
  <si>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</si>
  <si>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</si>
  <si>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</si>
  <si>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</si>
  <si>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</si>
  <si>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</si>
  <si>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</si>
  <si>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</si>
  <si>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</si>
  <si>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</si>
  <si>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</si>
  <si>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</si>
  <si>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</si>
  <si>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</si>
  <si>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</si>
  <si>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</si>
  <si>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</si>
  <si>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</si>
  <si>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</si>
  <si>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</si>
  <si>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</si>
  <si>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кв. с 1 по 8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</si>
  <si>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КРАСНОГВАРДЕЙСКИЙ, д. 1                 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</si>
  <si>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</si>
  <si>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</si>
  <si>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</si>
  <si>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</si>
  <si>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кв.1,7,8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</si>
</sst>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3" borderId="17" xfId="0" applyFont="1" applyFill="1" applyBorder="1" applyAlignment="1">
      <alignment/>
    </xf>
    <xf numFmtId="0" fontId="0" fillId="33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48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0">
          <cell r="Z30">
            <v>211</v>
          </cell>
        </row>
        <row r="51">
          <cell r="Z51">
            <v>360.52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2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7" t="s">
        <v>183</v>
      </c>
      <c r="B1" s="127"/>
      <c r="C1" s="127"/>
      <c r="D1" s="127"/>
      <c r="E1" s="127"/>
      <c r="F1" s="127"/>
      <c r="G1" s="127"/>
      <c r="H1" s="12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7"/>
      <c r="E3" s="138"/>
      <c r="F3" s="13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8"/>
      <c r="E4" s="129"/>
      <c r="F4" s="13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1"/>
      <c r="E5" s="132"/>
      <c r="F5" s="13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4"/>
      <c r="E6" s="135"/>
      <c r="F6" s="136"/>
      <c r="G6" s="35">
        <v>43100</v>
      </c>
      <c r="H6" s="5"/>
    </row>
    <row r="7" spans="1:8" ht="38.25" customHeight="1" thickBot="1">
      <c r="A7" s="114" t="s">
        <v>13</v>
      </c>
      <c r="B7" s="115"/>
      <c r="C7" s="115"/>
      <c r="D7" s="116"/>
      <c r="E7" s="116"/>
      <c r="F7" s="116"/>
      <c r="G7" s="115"/>
      <c r="H7" s="117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38"/>
      <c r="F9" s="15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38"/>
      <c r="F10" s="159"/>
      <c r="G10" s="62">
        <v>-22506.94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38"/>
      <c r="F11" s="159"/>
      <c r="G11" s="88">
        <v>28111.64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63" t="s">
        <v>23</v>
      </c>
      <c r="E12" s="164"/>
      <c r="F12" s="165"/>
      <c r="G12" s="89">
        <f>G13+G14+G20+G21+G22+G23+G31</f>
        <v>89420.23000000001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5"/>
      <c r="G13" s="64">
        <v>12707.6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5"/>
      <c r="G14" s="90">
        <v>9951.04</v>
      </c>
      <c r="H14" s="5"/>
    </row>
    <row r="15" spans="1:8" ht="26.25" customHeight="1" thickBot="1">
      <c r="A15" s="4"/>
      <c r="B15" s="6"/>
      <c r="C15" s="3" t="s">
        <v>16</v>
      </c>
      <c r="D15" s="120" t="s">
        <v>156</v>
      </c>
      <c r="E15" s="121"/>
      <c r="F15" s="125"/>
      <c r="G15" s="91">
        <v>10669.99</v>
      </c>
      <c r="H15" s="5"/>
    </row>
    <row r="16" spans="1:8" ht="13.5" customHeight="1" thickBot="1">
      <c r="A16" s="4"/>
      <c r="B16" s="6"/>
      <c r="C16" s="3" t="s">
        <v>16</v>
      </c>
      <c r="D16" s="120" t="s">
        <v>157</v>
      </c>
      <c r="E16" s="121"/>
      <c r="F16" s="125"/>
      <c r="G16" s="92">
        <v>2500.75</v>
      </c>
      <c r="H16" s="48"/>
    </row>
    <row r="17" spans="1:8" ht="13.5" customHeight="1" thickBot="1">
      <c r="A17" s="4"/>
      <c r="B17" s="6"/>
      <c r="C17" s="3" t="s">
        <v>16</v>
      </c>
      <c r="D17" s="120" t="s">
        <v>158</v>
      </c>
      <c r="E17" s="121"/>
      <c r="F17" s="125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5"/>
      <c r="G18" s="14">
        <f>G10</f>
        <v>-22506.94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5"/>
      <c r="G19" s="71">
        <f>G18+G15-G17</f>
        <v>-11836.949999999999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4">
        <v>17986.88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8" t="s">
        <v>151</v>
      </c>
      <c r="E21" s="138"/>
      <c r="F21" s="159"/>
      <c r="G21" s="63">
        <v>15183.75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8" t="s">
        <v>152</v>
      </c>
      <c r="E22" s="138"/>
      <c r="F22" s="159"/>
      <c r="G22" s="63">
        <v>3831.04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60" t="s">
        <v>153</v>
      </c>
      <c r="E23" s="161"/>
      <c r="F23" s="162"/>
      <c r="G23" s="63">
        <v>29759.92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58" t="s">
        <v>35</v>
      </c>
      <c r="E24" s="138"/>
      <c r="F24" s="159"/>
      <c r="G24" s="85">
        <f>G25+G26+G27+G28+G29+G30</f>
        <v>95744.64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0">
        <v>95744.64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5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5"/>
      <c r="G28" s="74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 t="s">
        <v>124</v>
      </c>
      <c r="E29" s="121"/>
      <c r="F29" s="125"/>
      <c r="G29" s="69">
        <v>0</v>
      </c>
      <c r="H29" s="81"/>
      <c r="I29" s="77"/>
    </row>
    <row r="30" spans="1:9" ht="13.5" customHeight="1" thickBot="1">
      <c r="A30" s="4"/>
      <c r="B30" s="13"/>
      <c r="C30" s="3"/>
      <c r="D30" s="120" t="s">
        <v>166</v>
      </c>
      <c r="E30" s="121"/>
      <c r="F30" s="121"/>
      <c r="G30" s="87">
        <f>G32-G33-(G31-G32)</f>
        <v>0</v>
      </c>
      <c r="H30" s="82"/>
      <c r="I30" s="77"/>
    </row>
    <row r="31" spans="1:9" ht="13.5" customHeight="1" thickBot="1">
      <c r="A31" s="4"/>
      <c r="B31" s="13"/>
      <c r="C31" s="3"/>
      <c r="D31" s="120" t="s">
        <v>174</v>
      </c>
      <c r="E31" s="121"/>
      <c r="F31" s="121"/>
      <c r="G31" s="83">
        <v>0</v>
      </c>
      <c r="H31" s="82"/>
      <c r="I31" s="77"/>
    </row>
    <row r="32" spans="1:10" ht="13.5" customHeight="1" thickBot="1">
      <c r="A32" s="4"/>
      <c r="B32" s="13"/>
      <c r="C32" s="3"/>
      <c r="D32" s="120" t="s">
        <v>175</v>
      </c>
      <c r="E32" s="121"/>
      <c r="F32" s="121"/>
      <c r="G32" s="83">
        <v>0</v>
      </c>
      <c r="H32" s="82"/>
      <c r="I32" s="77"/>
      <c r="J32" t="s">
        <v>173</v>
      </c>
    </row>
    <row r="33" spans="1:9" ht="13.5" customHeight="1" thickBot="1">
      <c r="A33" s="4"/>
      <c r="B33" s="13"/>
      <c r="C33" s="3"/>
      <c r="D33" s="120" t="s">
        <v>177</v>
      </c>
      <c r="E33" s="121"/>
      <c r="F33" s="121"/>
      <c r="G33" s="84">
        <v>0</v>
      </c>
      <c r="H33" s="82"/>
      <c r="I33" s="77"/>
    </row>
    <row r="34" spans="1:9" ht="13.5" customHeight="1" thickBot="1">
      <c r="A34" s="4"/>
      <c r="B34" s="13"/>
      <c r="C34" s="3"/>
      <c r="D34" s="120" t="s">
        <v>176</v>
      </c>
      <c r="E34" s="121"/>
      <c r="F34" s="121"/>
      <c r="G34" s="84">
        <v>0</v>
      </c>
      <c r="H34" s="82"/>
      <c r="I34" s="77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20" t="s">
        <v>51</v>
      </c>
      <c r="E35" s="121"/>
      <c r="F35" s="125"/>
      <c r="G35" s="65">
        <f>G24+G10</f>
        <v>73237.7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5"/>
      <c r="G37" s="71">
        <f>G19</f>
        <v>-11836.949999999999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0" t="s">
        <v>57</v>
      </c>
      <c r="E38" s="121"/>
      <c r="F38" s="125"/>
      <c r="G38" s="86">
        <f>G11+G12-G24</f>
        <v>21787.23000000001</v>
      </c>
      <c r="H38" s="48"/>
    </row>
    <row r="39" spans="1:8" ht="38.25" customHeight="1" thickBot="1">
      <c r="A39" s="118" t="s">
        <v>58</v>
      </c>
      <c r="B39" s="119"/>
      <c r="C39" s="119"/>
      <c r="D39" s="119"/>
      <c r="E39" s="119"/>
      <c r="F39" s="115"/>
      <c r="G39" s="119"/>
      <c r="H39" s="11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2">
        <v>2.72</v>
      </c>
      <c r="F42" s="78" t="s">
        <v>136</v>
      </c>
      <c r="G42" s="59">
        <v>3810334293</v>
      </c>
      <c r="H42" s="60">
        <f>G13</f>
        <v>12707.6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79" t="s">
        <v>137</v>
      </c>
      <c r="G43" s="59">
        <v>3848000155</v>
      </c>
      <c r="H43" s="60">
        <f>G20</f>
        <v>17986.88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79" t="s">
        <v>138</v>
      </c>
      <c r="G44" s="59">
        <v>3837003965</v>
      </c>
      <c r="H44" s="60">
        <f>G21</f>
        <v>15183.75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3831.04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29759.92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3"/>
      <c r="G47" s="125"/>
      <c r="H47" s="60">
        <f>SUM(H41:H46)</f>
        <v>79469.19</v>
      </c>
    </row>
    <row r="48" spans="1:8" ht="19.5" customHeight="1" thickBot="1">
      <c r="A48" s="118" t="s">
        <v>64</v>
      </c>
      <c r="B48" s="119"/>
      <c r="C48" s="119"/>
      <c r="D48" s="119"/>
      <c r="E48" s="119"/>
      <c r="F48" s="119"/>
      <c r="G48" s="119"/>
      <c r="H48" s="126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2" t="s">
        <v>141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22" t="s">
        <v>74</v>
      </c>
      <c r="B53" s="123"/>
      <c r="C53" s="123"/>
      <c r="D53" s="123"/>
      <c r="E53" s="123"/>
      <c r="F53" s="123"/>
      <c r="G53" s="123"/>
      <c r="H53" s="12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6" t="s">
        <v>57</v>
      </c>
      <c r="E59" s="157"/>
      <c r="F59" s="56">
        <f>D66+E66+F66+G66+H66</f>
        <v>7023.799999999992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4">
        <f>D64/1638.64</f>
        <v>140.953839769565</v>
      </c>
      <c r="E63" s="74">
        <f>E64/140.38</f>
        <v>136.34299757800258</v>
      </c>
      <c r="F63" s="74">
        <f>F64/14.34</f>
        <v>702.8423988842399</v>
      </c>
      <c r="G63" s="75">
        <f>G64/22.34</f>
        <v>771.1414503133393</v>
      </c>
      <c r="H63" s="76">
        <f>H64/0.99</f>
        <v>687.6969696969697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230972.6</v>
      </c>
      <c r="E64" s="64">
        <v>19139.83</v>
      </c>
      <c r="F64" s="64">
        <v>10078.76</v>
      </c>
      <c r="G64" s="93">
        <v>17227.3</v>
      </c>
      <c r="H64" s="67">
        <v>680.82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218610.92</v>
      </c>
      <c r="E65" s="64">
        <v>16166.17</v>
      </c>
      <c r="F65" s="64">
        <v>16247.04</v>
      </c>
      <c r="G65" s="68">
        <v>19453.97</v>
      </c>
      <c r="H65" s="68">
        <v>597.41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12361.679999999993</v>
      </c>
      <c r="E66" s="74">
        <f>E64-E65</f>
        <v>2973.6600000000017</v>
      </c>
      <c r="F66" s="74">
        <f>F64-F65</f>
        <v>-6168.280000000001</v>
      </c>
      <c r="G66" s="76">
        <f>G64-G65</f>
        <v>-2226.670000000002</v>
      </c>
      <c r="H66" s="76">
        <f>H64-H65</f>
        <v>83.41000000000008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230939.62</v>
      </c>
      <c r="E67" s="69">
        <v>28983.71</v>
      </c>
      <c r="F67" s="69">
        <v>10093.88</v>
      </c>
      <c r="G67" s="70">
        <v>18222.78</v>
      </c>
      <c r="H67" s="70">
        <v>680.68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-32.98000000001048</v>
      </c>
      <c r="E68" s="43">
        <f>E67-E64</f>
        <v>9843.879999999997</v>
      </c>
      <c r="F68" s="43">
        <f>F67-F64</f>
        <v>15.119999999998981</v>
      </c>
      <c r="G68" s="43">
        <f>G67-G64</f>
        <v>995.4799999999996</v>
      </c>
      <c r="H68" s="43">
        <f>H67-H64</f>
        <v>-0.14000000000010004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145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145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8" t="s">
        <v>101</v>
      </c>
      <c r="B72" s="119"/>
      <c r="C72" s="119"/>
      <c r="D72" s="119"/>
      <c r="E72" s="119"/>
      <c r="F72" s="119"/>
      <c r="G72" s="119"/>
      <c r="H72" s="126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53" t="s">
        <v>182</v>
      </c>
      <c r="F73" s="154"/>
      <c r="G73" s="155"/>
      <c r="H73" s="106">
        <v>8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53"/>
      <c r="F74" s="154"/>
      <c r="G74" s="155"/>
      <c r="H74" s="106">
        <v>8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53"/>
      <c r="F75" s="154"/>
      <c r="G75" s="155"/>
      <c r="H75" s="106">
        <v>0</v>
      </c>
    </row>
    <row r="76" spans="1:8" ht="46.5" customHeight="1" thickBot="1">
      <c r="A76" s="104" t="s">
        <v>106</v>
      </c>
      <c r="B76" s="104" t="s">
        <v>73</v>
      </c>
      <c r="C76" s="105" t="s">
        <v>16</v>
      </c>
      <c r="D76" s="104" t="s">
        <v>73</v>
      </c>
      <c r="E76" s="174"/>
      <c r="F76" s="175"/>
      <c r="G76" s="176"/>
      <c r="H76" s="106">
        <f>D68+E68+F68+G68+H68</f>
        <v>10821.359999999986</v>
      </c>
    </row>
    <row r="77" spans="1:8" ht="25.5" customHeight="1" thickBot="1">
      <c r="A77" s="118" t="s">
        <v>107</v>
      </c>
      <c r="B77" s="119"/>
      <c r="C77" s="119"/>
      <c r="D77" s="119"/>
      <c r="E77" s="119"/>
      <c r="F77" s="119"/>
      <c r="G77" s="119"/>
      <c r="H77" s="126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77" t="s">
        <v>188</v>
      </c>
      <c r="F78" s="178"/>
      <c r="G78" s="179"/>
      <c r="H78" s="109">
        <v>3</v>
      </c>
    </row>
    <row r="79" spans="1:8" ht="26.25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80"/>
      <c r="F79" s="181"/>
      <c r="G79" s="182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71" t="s">
        <v>167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172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spans="2:3" ht="15">
      <c r="B93" s="169" t="s">
        <v>178</v>
      </c>
      <c r="C93" s="169"/>
    </row>
    <row r="94" spans="2:6" ht="72">
      <c r="B94" s="95" t="s">
        <v>179</v>
      </c>
      <c r="C94" s="96" t="s">
        <v>184</v>
      </c>
      <c r="D94" s="97" t="s">
        <v>180</v>
      </c>
      <c r="E94" s="98" t="s">
        <v>181</v>
      </c>
      <c r="F94" s="99" t="s">
        <v>185</v>
      </c>
    </row>
    <row r="95" spans="2:6" ht="22.5">
      <c r="B95" s="100" t="s">
        <v>186</v>
      </c>
      <c r="C95" s="94">
        <f>'[1]Report'!$Z$51</f>
        <v>360.52</v>
      </c>
      <c r="D95" s="101">
        <v>2677.25</v>
      </c>
      <c r="E95" s="102">
        <v>2613.64</v>
      </c>
      <c r="F95" s="103">
        <f>C95+E95</f>
        <v>2974.16</v>
      </c>
    </row>
    <row r="96" spans="2:6" ht="22.5">
      <c r="B96" s="100" t="s">
        <v>187</v>
      </c>
      <c r="C96" s="94">
        <f>'[1]Report'!$Z$30</f>
        <v>211</v>
      </c>
      <c r="D96" s="101">
        <v>1236.82</v>
      </c>
      <c r="E96" s="102">
        <v>1090.13</v>
      </c>
      <c r="F96" s="103">
        <f>C96+E96</f>
        <v>1301.13</v>
      </c>
    </row>
  </sheetData>
  <sheetProtection/>
  <mergeCells count="70"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2018-03-14T01:15:39Z</dcterms:modified>
  <cp:category/>
  <cp:version/>
  <cp:contentType/>
  <cp:contentStatus/>
</cp:coreProperties>
</file>