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<sst xmlns="http://schemas.openxmlformats.org/spreadsheetml/2006/main" count="285" uniqueCount="181">
  <si>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</si>
  <si>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</si>
  <si>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</si>
  <si>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</si>
  <si>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</si>
  <si>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</si>
  <si>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</si>
  <si>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</si>
  <si>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</si>
  <si>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</si>
  <si>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</si>
  <si>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</si>
  <si>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</si>
  <si>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</si>
  <si>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</si>
  <si>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</si>
  <si>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</si>
  <si>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</si>
  <si>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</si>
  <si>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</si>
  <si>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</si>
  <si>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</si>
  <si>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</si>
  <si>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</si>
  <si>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</si>
  <si>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</si>
  <si>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</si>
  <si>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</si>
  <si>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</si>
  <si>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</si>
  <si>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</si>
  <si>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</si>
  <si>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</si>
  <si>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</si>
  <si>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</si>
  <si>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</si>
  <si>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</si>
  <si>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</si>
  <si>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</si>
  <si>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</si>
  <si>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</si>
  <si>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</si>
  <si>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</si>
  <si>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</si>
  <si>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</si>
  <si>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</si>
  <si>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</si>
  <si>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</si>
  <si>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</si>
  <si>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</si>
  <si>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</si>
  <si>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</si>
  <si>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</si>
  <si>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</si>
  <si>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</si>
  <si>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</si>
  <si>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</si>
  <si>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</si>
  <si>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</si>
  <si>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</si>
  <si>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</si>
  <si>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</si>
  <si>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</si>
  <si>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</si>
  <si>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</si>
  <si>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</si>
  <si>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</si>
  <si>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</si>
  <si>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</si>
  <si>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</si>
  <si>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</si>
  <si>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</si>
  <si>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</si>
  <si>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</si>
  <si>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</si>
  <si>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</si>
  <si>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</si>
  <si>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</si>
  <si>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</si>
  <si>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</si>
  <si>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</si>
  <si>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</si>
  <si>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</si>
  <si>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</si>
  <si>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</si>
  <si>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</si>
  <si>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</si>
  <si>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</si>
  <si>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</si>
  <si>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</si>
  <si>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</si>
  <si>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</si>
  <si>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</si>
  <si>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</si>
  <si>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</si>
  <si>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</si>
  <si>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</si>
  <si>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</si>
  <si>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</si>
  <si>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</si>
  <si>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</si>
  <si>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</si>
  <si>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</si>
  <si>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</si>
  <si>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</si>
  <si>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</si>
  <si>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</si>
  <si>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</si>
  <si>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</si>
  <si>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</si>
  <si>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</si>
  <si>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</si>
  <si>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</si>
  <si>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</si>
  <si>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</si>
  <si>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</si>
  <si>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</si>
  <si>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</si>
  <si>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</si>
  <si>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</si>
  <si>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</si>
  <si>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</si>
  <si>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</si>
  <si>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</si>
  <si>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</si>
  <si>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</si>
  <si>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</si>
  <si>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</si>
  <si>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</si>
  <si>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</si>
  <si>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</si>
  <si>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</si>
  <si>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</si>
  <si>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</si>
  <si>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</si>
  <si>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</si>
  <si>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</si>
  <si>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</si>
  <si>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</si>
  <si>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</si>
  <si>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</si>
  <si>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</si>
  <si>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</si>
  <si>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</si>
  <si>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</si>
  <si>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</si>
  <si>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</si>
  <si>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</si>
  <si>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</si>
  <si>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</si>
  <si>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</si>
  <si>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</si>
  <si>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</si>
  <si>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</si>
  <si>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</si>
  <si>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</si>
  <si>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</si>
  <si>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</si>
  <si>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</si>
  <si>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</si>
  <si>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</si>
  <si>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</si>
  <si>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</si>
  <si>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</si>
  <si>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</si>
  <si>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</si>
  <si>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</si>
  <si>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</si>
  <si>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</si>
  <si>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</si>
  <si>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</si>
  <si>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</si>
  <si>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</si>
  <si>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</si>
  <si>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</si>
  <si>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</si>
  <si>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</si>
  <si>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</si>
  <si>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</si>
  <si>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д.14                                                                                                                                                                               за 2016  год</t>
  </si>
  <si>
    <t xml:space="preserve">кв.1,2,3,4,5,6,7,8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</si>
</sst>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60">
          <cell r="X260">
            <v>195.76000000000002</v>
          </cell>
          <cell r="Z260">
            <v>183.07000000000005</v>
          </cell>
        </row>
        <row r="261">
          <cell r="U261">
            <v>79.96000000000001</v>
          </cell>
          <cell r="Z261">
            <v>222.86000000000365</v>
          </cell>
        </row>
        <row r="262">
          <cell r="U262">
            <v>27.1</v>
          </cell>
          <cell r="Z262">
            <v>117.04999999999956</v>
          </cell>
        </row>
        <row r="263">
          <cell r="U263">
            <v>62.61</v>
          </cell>
          <cell r="X263">
            <v>11510.640000000001</v>
          </cell>
          <cell r="Z263">
            <v>8053.539999999996</v>
          </cell>
        </row>
        <row r="265">
          <cell r="S265">
            <v>1363</v>
          </cell>
          <cell r="X265">
            <v>3250.4799999999996</v>
          </cell>
          <cell r="Z265">
            <v>2731.8799999999997</v>
          </cell>
        </row>
        <row r="266">
          <cell r="S266">
            <v>10239.48</v>
          </cell>
          <cell r="X266">
            <v>21328.94</v>
          </cell>
          <cell r="Z266">
            <v>17413.84</v>
          </cell>
        </row>
        <row r="267">
          <cell r="U267">
            <v>-40.26</v>
          </cell>
          <cell r="Z267">
            <v>-1244.7099999999998</v>
          </cell>
        </row>
        <row r="268">
          <cell r="Z268">
            <v>92.86999999999999</v>
          </cell>
        </row>
        <row r="269">
          <cell r="Z269">
            <v>14994.710000000028</v>
          </cell>
        </row>
        <row r="270">
          <cell r="U270">
            <v>6749.93</v>
          </cell>
          <cell r="X270">
            <v>10766.19</v>
          </cell>
          <cell r="Z270">
            <v>6306.39</v>
          </cell>
        </row>
        <row r="271">
          <cell r="U271">
            <v>1381.1499999999999</v>
          </cell>
          <cell r="X271">
            <v>2202.94</v>
          </cell>
          <cell r="Z271">
            <v>1290.41</v>
          </cell>
        </row>
        <row r="272">
          <cell r="U272">
            <v>-10906.37</v>
          </cell>
          <cell r="X272">
            <v>37014.06</v>
          </cell>
          <cell r="Z272">
            <v>28176.399999999998</v>
          </cell>
        </row>
        <row r="274">
          <cell r="U274">
            <v>183.48</v>
          </cell>
          <cell r="X274">
            <v>278.11</v>
          </cell>
          <cell r="Z274">
            <v>179.12</v>
          </cell>
        </row>
        <row r="275">
          <cell r="U275">
            <v>37.54</v>
          </cell>
          <cell r="X275">
            <v>56.89</v>
          </cell>
          <cell r="Z275">
            <v>36.65</v>
          </cell>
        </row>
        <row r="276">
          <cell r="U276">
            <v>-449.89</v>
          </cell>
          <cell r="X276">
            <v>1154.98</v>
          </cell>
          <cell r="Z276">
            <v>842.71</v>
          </cell>
        </row>
        <row r="277">
          <cell r="U277">
            <v>-11.25</v>
          </cell>
          <cell r="X277">
            <v>227619.78000000006</v>
          </cell>
          <cell r="Z277">
            <v>204127.26000000004</v>
          </cell>
        </row>
        <row r="278">
          <cell r="S278">
            <v>27.13</v>
          </cell>
          <cell r="Z278">
            <v>0.3499999999999964</v>
          </cell>
        </row>
        <row r="279">
          <cell r="X279">
            <v>614.76</v>
          </cell>
          <cell r="Z279">
            <v>52.639999999999986</v>
          </cell>
        </row>
        <row r="280">
          <cell r="Z280">
            <v>0</v>
          </cell>
        </row>
        <row r="283">
          <cell r="U283">
            <v>0</v>
          </cell>
          <cell r="X283">
            <v>367.31999999999994</v>
          </cell>
          <cell r="Z283">
            <v>296.12</v>
          </cell>
        </row>
        <row r="284">
          <cell r="Z284">
            <v>41.879999999999995</v>
          </cell>
        </row>
        <row r="285">
          <cell r="Z285">
            <v>9.33</v>
          </cell>
        </row>
        <row r="286">
          <cell r="U286">
            <v>-66.39999999999999</v>
          </cell>
          <cell r="X286">
            <v>17541.329999999998</v>
          </cell>
          <cell r="Z286">
            <v>13367.32</v>
          </cell>
        </row>
        <row r="288">
          <cell r="S288">
            <v>4748.6900000000005</v>
          </cell>
          <cell r="X288">
            <v>9728.28</v>
          </cell>
          <cell r="Z288">
            <v>7928.9100000000035</v>
          </cell>
        </row>
        <row r="289">
          <cell r="S289">
            <v>162.35</v>
          </cell>
          <cell r="Z289">
            <v>1.44</v>
          </cell>
        </row>
        <row r="290">
          <cell r="S290">
            <v>2648.58</v>
          </cell>
          <cell r="U290">
            <v>-722.2800000000001</v>
          </cell>
          <cell r="W290">
            <v>14083.760000000002</v>
          </cell>
          <cell r="Z290">
            <v>10279.47</v>
          </cell>
        </row>
        <row r="291">
          <cell r="S291">
            <v>1859.5900000000001</v>
          </cell>
          <cell r="Z291">
            <v>22.189999999999998</v>
          </cell>
        </row>
        <row r="292">
          <cell r="S292">
            <v>6662.879999999999</v>
          </cell>
          <cell r="X292">
            <v>21054.719999999998</v>
          </cell>
          <cell r="Z292">
            <v>18381.4</v>
          </cell>
        </row>
        <row r="293">
          <cell r="S293">
            <v>836.1600000000001</v>
          </cell>
          <cell r="Z293">
            <v>3.17</v>
          </cell>
        </row>
        <row r="294">
          <cell r="S294">
            <v>243.19</v>
          </cell>
          <cell r="Z294">
            <v>2.2300000000000004</v>
          </cell>
        </row>
        <row r="295">
          <cell r="S295">
            <v>62.37</v>
          </cell>
          <cell r="Z295">
            <v>0.57</v>
          </cell>
        </row>
        <row r="296">
          <cell r="U296">
            <v>-62.08</v>
          </cell>
          <cell r="X296">
            <v>7351.31</v>
          </cell>
          <cell r="Z296">
            <v>5414.17</v>
          </cell>
        </row>
        <row r="299">
          <cell r="S299">
            <v>3842.16</v>
          </cell>
          <cell r="X299">
            <v>17584.08</v>
          </cell>
          <cell r="Z299">
            <v>14139.88</v>
          </cell>
        </row>
        <row r="300">
          <cell r="X300">
            <v>606.44</v>
          </cell>
          <cell r="Z300">
            <v>105.77000000000001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23073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67">
      <selection activeCell="B89" sqref="B89:D9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9" t="s">
        <v>179</v>
      </c>
      <c r="B1" s="139"/>
      <c r="C1" s="139"/>
      <c r="D1" s="139"/>
      <c r="E1" s="139"/>
      <c r="F1" s="139"/>
      <c r="G1" s="139"/>
      <c r="H1" s="13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99"/>
      <c r="F3" s="12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0"/>
      <c r="E4" s="141"/>
      <c r="F4" s="142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3"/>
      <c r="E5" s="144"/>
      <c r="F5" s="145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6"/>
      <c r="E6" s="147"/>
      <c r="F6" s="148"/>
      <c r="G6" s="36">
        <v>42735</v>
      </c>
      <c r="H6" s="5"/>
    </row>
    <row r="7" spans="1:8" ht="38.25" customHeight="1" thickBot="1">
      <c r="A7" s="132" t="s">
        <v>13</v>
      </c>
      <c r="B7" s="133"/>
      <c r="C7" s="133"/>
      <c r="D7" s="134"/>
      <c r="E7" s="134"/>
      <c r="F7" s="134"/>
      <c r="G7" s="133"/>
      <c r="H7" s="135"/>
    </row>
    <row r="8" spans="1:8" ht="33" customHeight="1" thickBot="1">
      <c r="A8" s="40" t="s">
        <v>0</v>
      </c>
      <c r="B8" s="39" t="s">
        <v>1</v>
      </c>
      <c r="C8" s="41" t="s">
        <v>2</v>
      </c>
      <c r="D8" s="129" t="s">
        <v>3</v>
      </c>
      <c r="E8" s="130"/>
      <c r="F8" s="13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23564.83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'[1]Report'!$S$265+'[1]Report'!$S$266+'[1]Report'!$S$278+'[1]Report'!$S$288+'[1]Report'!$S$289+'[1]Report'!$S$290+'[1]Report'!$S$291+'[1]Report'!$S$292+'[1]Report'!$S$293+'[1]Report'!$S$294+'[1]Report'!$S$295+'[1]Report'!$S$299</f>
        <v>32695.579999999994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8" t="s">
        <v>23</v>
      </c>
      <c r="E12" s="109"/>
      <c r="F12" s="110"/>
      <c r="G12" s="63">
        <f>G13+G14+G20+G21+G22+G23</f>
        <v>86307.98000000001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'[1]Report'!$X$292</f>
        <v>21054.719999999998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'[1]Report'!$X$288</f>
        <v>9728.28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'[1]Report'!$Z$288+'[1]Report'!$Z$289</f>
        <v>7930.350000000003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'[1]Report'!$S$288+'[1]Report'!$S$289+'[1]Report'!$X$288-'[1]Report'!$Z$288-'[1]Report'!$Z$289</f>
        <v>6708.969999999998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f>'[2]общий свод 2016 '!$K$721</f>
        <v>23073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23564.83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8422.180000000004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5" t="s">
        <v>32</v>
      </c>
      <c r="E20" s="96"/>
      <c r="F20" s="97"/>
      <c r="G20" s="66">
        <f>'[1]Report'!$X$299</f>
        <v>17584.08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'[1]Report'!$W$290+'[1]Report'!$U$290</f>
        <v>13361.480000000001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f>'[1]Report'!$X$265</f>
        <v>3250.4799999999996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5">
        <f>'[1]Report'!$X$266</f>
        <v>21328.94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70905.33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8" t="s">
        <v>38</v>
      </c>
      <c r="E25" s="109"/>
      <c r="F25" s="110"/>
      <c r="G25" s="85">
        <f>'[1]Report'!$Z$265+'[1]Report'!$Z$266+'[1]Report'!$Z$278+'[1]Report'!$Z$288+'[1]Report'!$Z$289+'[1]Report'!$Z$290+'[1]Report'!$Z$292+'[1]Report'!$Z$291+'[1]Report'!$Z$293+'[1]Report'!$Z$294+'[1]Report'!$Z$295+'[1]Report'!$Z$299</f>
        <v>70905.33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94470.16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8422.180000000004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48098.229999999996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33"/>
      <c r="G35" s="105"/>
      <c r="H35" s="135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23073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4.61</v>
      </c>
      <c r="F38" s="83" t="s">
        <v>136</v>
      </c>
      <c r="G38" s="60">
        <v>3810334293</v>
      </c>
      <c r="H38" s="61">
        <f>G13</f>
        <v>21054.719999999998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17584.08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13361.480000000001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3250.4799999999996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21328.94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07"/>
      <c r="G43" s="103"/>
      <c r="H43" s="61">
        <f>SUM(H37:H42)</f>
        <v>99652.7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0" t="s">
        <v>141</v>
      </c>
      <c r="E45" s="91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0" t="s">
        <v>69</v>
      </c>
      <c r="E46" s="91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0" t="s">
        <v>71</v>
      </c>
      <c r="E47" s="91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0" t="s">
        <v>73</v>
      </c>
      <c r="E48" s="91"/>
      <c r="F48" s="56">
        <v>0</v>
      </c>
      <c r="G48" s="51"/>
      <c r="H48" s="49"/>
    </row>
    <row r="49" spans="1:8" ht="18.75" customHeight="1" thickBot="1">
      <c r="A49" s="92" t="s">
        <v>74</v>
      </c>
      <c r="B49" s="93"/>
      <c r="C49" s="93"/>
      <c r="D49" s="93"/>
      <c r="E49" s="93"/>
      <c r="F49" s="93"/>
      <c r="G49" s="93"/>
      <c r="H49" s="94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0" t="s">
        <v>15</v>
      </c>
      <c r="E50" s="91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0" t="s">
        <v>18</v>
      </c>
      <c r="E51" s="91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0" t="s">
        <v>20</v>
      </c>
      <c r="E52" s="91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0" t="s">
        <v>53</v>
      </c>
      <c r="E53" s="91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0" t="s">
        <v>55</v>
      </c>
      <c r="E54" s="91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88" t="s">
        <v>57</v>
      </c>
      <c r="E55" s="89"/>
      <c r="F55" s="57">
        <f>D62+E62+F62+G62+H62</f>
        <v>34070.41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151.48596414167636</v>
      </c>
      <c r="E59" s="79">
        <f>E60/117.48</f>
        <v>438.1441096356827</v>
      </c>
      <c r="F59" s="79">
        <f>F60/12</f>
        <v>975.5333333333334</v>
      </c>
      <c r="G59" s="80">
        <f>G60/18.26</f>
        <v>1363.233296823658</v>
      </c>
      <c r="H59" s="81">
        <f>H60/0.88</f>
        <v>4111.136363636363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'[1]Report'!$X$277</f>
        <v>227619.78000000006</v>
      </c>
      <c r="E60" s="66">
        <f>'[1]Report'!$X$270+'[1]Report'!$X$271+'[1]Report'!$X$272+'[1]Report'!$X$274+'[1]Report'!$X$275+'[1]Report'!$X$276</f>
        <v>51473.170000000006</v>
      </c>
      <c r="F60" s="66">
        <f>'[1]Report'!$X$260+'[1]Report'!$X$263</f>
        <v>11706.400000000001</v>
      </c>
      <c r="G60" s="75">
        <f>'[1]Report'!$X$286+'[1]Report'!$X$296</f>
        <v>24892.64</v>
      </c>
      <c r="H60" s="71">
        <f>'[1]Report'!$X$265+'[1]Report'!$X$283</f>
        <v>3617.7999999999993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'[1]Report'!$Z$269+'[1]Report'!$Z$277+'[1]Report'!$Z$284+'[1]Report'!$Z$285</f>
        <v>219173.18000000005</v>
      </c>
      <c r="E61" s="66">
        <f>'[1]Report'!$Z$267+'[1]Report'!$Z$268+'[1]Report'!$Z$270+'[1]Report'!$Z$271+'[1]Report'!$Z$272+'[1]Report'!$Z$274+'[1]Report'!$Z$275+'[1]Report'!$Z$276+'[1]Report'!$Z$280</f>
        <v>35679.840000000004</v>
      </c>
      <c r="F61" s="66">
        <f>'[1]Report'!$Z$260+'[1]Report'!$Z$263</f>
        <v>8236.609999999997</v>
      </c>
      <c r="G61" s="72">
        <f>'[1]Report'!$Z$261+'[1]Report'!$Z$262+'[1]Report'!$Z$286+'[1]Report'!$Z$296</f>
        <v>19121.4</v>
      </c>
      <c r="H61" s="72">
        <f>'[1]Report'!$Z$265+'[1]Report'!$Z$278+'[1]Report'!$Z$283</f>
        <v>3028.3499999999995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8446.600000000006</v>
      </c>
      <c r="E62" s="79">
        <f>E60-E61</f>
        <v>15793.330000000002</v>
      </c>
      <c r="F62" s="79">
        <f>F60-F61</f>
        <v>3469.7900000000045</v>
      </c>
      <c r="G62" s="81">
        <f>G60-G61</f>
        <v>5771.239999999998</v>
      </c>
      <c r="H62" s="81">
        <f>H60-H61</f>
        <v>589.4499999999998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D60+'[1]Report'!$U$277</f>
        <v>227608.53000000006</v>
      </c>
      <c r="E63" s="73">
        <f>E60+'[1]Report'!$U$267+'[1]Report'!$U$270+'[1]Report'!$U$271+'[1]Report'!$U$272+'[1]Report'!$U$274+'[1]Report'!$U$275+'[1]Report'!$U$276</f>
        <v>48428.75000000001</v>
      </c>
      <c r="F63" s="73">
        <f>F60+'[1]Report'!$U$263</f>
        <v>11769.010000000002</v>
      </c>
      <c r="G63" s="74">
        <f>G60+'[1]Report'!$U$261+'[1]Report'!$U$262+'[1]Report'!$U$286+'[1]Report'!$U$296</f>
        <v>24871.219999999994</v>
      </c>
      <c r="H63" s="74">
        <f>H60+'[1]Report'!$U$283</f>
        <v>3617.7999999999993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-11.25</v>
      </c>
      <c r="E64" s="44">
        <f>E63-E60</f>
        <v>-3044.4199999999983</v>
      </c>
      <c r="F64" s="44">
        <f>F63-F60</f>
        <v>62.61000000000058</v>
      </c>
      <c r="G64" s="44">
        <f>G63-G60</f>
        <v>-21.42000000000553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1" t="s">
        <v>145</v>
      </c>
      <c r="E65" s="122"/>
      <c r="F65" s="122"/>
      <c r="G65" s="122"/>
      <c r="H65" s="12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4" t="s">
        <v>145</v>
      </c>
      <c r="E66" s="125"/>
      <c r="F66" s="125"/>
      <c r="G66" s="125"/>
      <c r="H66" s="126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 t="s">
        <v>180</v>
      </c>
      <c r="F69" s="102"/>
      <c r="G69" s="103"/>
      <c r="H69" s="26">
        <v>10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8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2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4"/>
      <c r="F72" s="125"/>
      <c r="G72" s="126"/>
      <c r="H72" s="26">
        <f>D64+E64+F64+G64+H64</f>
        <v>-3014.480000000003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>
        <v>3</v>
      </c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15">
        <v>1</v>
      </c>
      <c r="F75" s="116"/>
      <c r="G75" s="11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2" t="s">
        <v>167</v>
      </c>
      <c r="F76" s="113"/>
      <c r="G76" s="113"/>
      <c r="H76" s="114"/>
    </row>
    <row r="77" ht="12.75">
      <c r="A77" s="1"/>
    </row>
    <row r="78" ht="12.75">
      <c r="A78" s="1"/>
    </row>
    <row r="79" spans="1:8" ht="38.25" customHeight="1">
      <c r="A79" s="111" t="s">
        <v>172</v>
      </c>
      <c r="B79" s="111"/>
      <c r="C79" s="111"/>
      <c r="D79" s="111"/>
      <c r="E79" s="111"/>
      <c r="F79" s="111"/>
      <c r="G79" s="111"/>
      <c r="H79" s="11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8" t="s">
        <v>115</v>
      </c>
      <c r="D82" s="119"/>
      <c r="E82" s="120"/>
    </row>
    <row r="83" spans="1:5" ht="18.75" customHeight="1" thickBot="1">
      <c r="A83" s="29">
        <v>2</v>
      </c>
      <c r="B83" s="4" t="s">
        <v>116</v>
      </c>
      <c r="C83" s="118" t="s">
        <v>117</v>
      </c>
      <c r="D83" s="119"/>
      <c r="E83" s="120"/>
    </row>
    <row r="84" spans="1:5" ht="16.5" customHeight="1" thickBot="1">
      <c r="A84" s="29">
        <v>3</v>
      </c>
      <c r="B84" s="4" t="s">
        <v>118</v>
      </c>
      <c r="C84" s="118" t="s">
        <v>119</v>
      </c>
      <c r="D84" s="119"/>
      <c r="E84" s="120"/>
    </row>
    <row r="85" spans="1:5" ht="13.5" thickBot="1">
      <c r="A85" s="29">
        <v>4</v>
      </c>
      <c r="B85" s="4" t="s">
        <v>16</v>
      </c>
      <c r="C85" s="118" t="s">
        <v>120</v>
      </c>
      <c r="D85" s="119"/>
      <c r="E85" s="120"/>
    </row>
    <row r="86" spans="1:5" ht="24" customHeight="1" thickBot="1">
      <c r="A86" s="29">
        <v>5</v>
      </c>
      <c r="B86" s="4" t="s">
        <v>86</v>
      </c>
      <c r="C86" s="118" t="s">
        <v>121</v>
      </c>
      <c r="D86" s="119"/>
      <c r="E86" s="120"/>
    </row>
    <row r="87" spans="1:5" ht="21" customHeight="1" thickBot="1">
      <c r="A87" s="30">
        <v>6</v>
      </c>
      <c r="B87" s="31" t="s">
        <v>122</v>
      </c>
      <c r="C87" s="118" t="s">
        <v>123</v>
      </c>
      <c r="D87" s="119"/>
      <c r="E87" s="120"/>
    </row>
    <row r="89" ht="12.75">
      <c r="B89" t="s">
        <v>173</v>
      </c>
    </row>
    <row r="90" spans="2:4" ht="12.75">
      <c r="B90" s="86" t="s">
        <v>174</v>
      </c>
      <c r="C90" s="86" t="s">
        <v>175</v>
      </c>
      <c r="D90" s="86" t="s">
        <v>176</v>
      </c>
    </row>
    <row r="91" spans="2:4" ht="12.75">
      <c r="B91" s="86" t="s">
        <v>177</v>
      </c>
      <c r="C91" s="87">
        <f>'[1]Report'!$X$300</f>
        <v>606.44</v>
      </c>
      <c r="D91" s="87">
        <f>'[1]Report'!$Z$300</f>
        <v>105.77000000000001</v>
      </c>
    </row>
    <row r="92" spans="2:4" ht="12.75">
      <c r="B92" s="86" t="s">
        <v>178</v>
      </c>
      <c r="C92" s="87">
        <f>'[1]Report'!$X$279</f>
        <v>614.76</v>
      </c>
      <c r="D92" s="87">
        <f>'[1]Report'!$Z$279</f>
        <v>52.639999999999986</v>
      </c>
    </row>
  </sheetData>
  <sheetProtection/>
  <mergeCells count="65">
    <mergeCell ref="A1:H1"/>
    <mergeCell ref="D4:F4"/>
    <mergeCell ref="D5:F5"/>
    <mergeCell ref="D6:F6"/>
    <mergeCell ref="D34:F34"/>
    <mergeCell ref="A44:H44"/>
    <mergeCell ref="D29:F29"/>
    <mergeCell ref="D31:F31"/>
    <mergeCell ref="D30:F30"/>
    <mergeCell ref="D32:F32"/>
    <mergeCell ref="D3:F3"/>
    <mergeCell ref="D8:F8"/>
    <mergeCell ref="A7:H7"/>
    <mergeCell ref="D22:F22"/>
    <mergeCell ref="D23:F23"/>
    <mergeCell ref="D24:F24"/>
    <mergeCell ref="D17:F17"/>
    <mergeCell ref="D18:F18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A79:H79"/>
    <mergeCell ref="E76:H76"/>
    <mergeCell ref="E70:G70"/>
    <mergeCell ref="D50:E50"/>
    <mergeCell ref="D51:E51"/>
    <mergeCell ref="D52:E52"/>
    <mergeCell ref="E75:G75"/>
    <mergeCell ref="D53:E53"/>
    <mergeCell ref="E74:G74"/>
    <mergeCell ref="D54:E54"/>
    <mergeCell ref="D19:F19"/>
    <mergeCell ref="D9:F9"/>
    <mergeCell ref="D16:F16"/>
    <mergeCell ref="D10:F10"/>
    <mergeCell ref="D11:F11"/>
    <mergeCell ref="D12:F12"/>
    <mergeCell ref="D13:F13"/>
    <mergeCell ref="D14:F14"/>
    <mergeCell ref="D15:F15"/>
    <mergeCell ref="A73:H73"/>
    <mergeCell ref="E69:G69"/>
    <mergeCell ref="F43:G43"/>
    <mergeCell ref="E71:G71"/>
    <mergeCell ref="D27:F27"/>
    <mergeCell ref="D33:F33"/>
    <mergeCell ref="D48:E48"/>
    <mergeCell ref="A35:H35"/>
    <mergeCell ref="D55:E55"/>
    <mergeCell ref="D47:E47"/>
    <mergeCell ref="A49:H49"/>
    <mergeCell ref="D45:E45"/>
    <mergeCell ref="D46:E46"/>
    <mergeCell ref="D20:F20"/>
    <mergeCell ref="D21:F21"/>
    <mergeCell ref="D28:F28"/>
    <mergeCell ref="D25:F25"/>
    <mergeCell ref="D26:F2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2017-03-20T01:05:18Z</dcterms:modified>
  <cp:category/>
  <cp:version/>
  <cp:contentType/>
  <cp:contentStatus/>
</cp:coreProperties>
</file>