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<sst xmlns="http://schemas.openxmlformats.org/spreadsheetml/2006/main" count="285" uniqueCount="180">
  <si>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</si>
  <si>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</si>
  <si>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</si>
  <si>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</si>
  <si>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</si>
  <si>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</si>
  <si>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</si>
  <si>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</si>
  <si>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</si>
  <si>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</si>
  <si>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</si>
  <si>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</si>
  <si>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</si>
  <si>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</si>
  <si>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</si>
  <si>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</si>
  <si>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</si>
  <si>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</si>
  <si>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</si>
  <si>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</si>
  <si>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</si>
  <si>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</si>
  <si>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</si>
  <si>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</si>
  <si>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</si>
  <si>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</si>
  <si>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</si>
  <si>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</si>
  <si>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</si>
  <si>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</si>
  <si>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</si>
  <si>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</si>
  <si>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</si>
  <si>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</si>
  <si>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</si>
  <si>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</si>
  <si>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</si>
  <si>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</si>
  <si>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</si>
  <si>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</si>
  <si>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</si>
  <si>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</si>
  <si>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</si>
  <si>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</si>
  <si>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</si>
  <si>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</si>
  <si>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</si>
  <si>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</si>
  <si>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</si>
  <si>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</si>
  <si>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</si>
  <si>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</si>
  <si>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</si>
  <si>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</si>
  <si>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</si>
  <si>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</si>
  <si>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</si>
  <si>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</si>
  <si>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</si>
  <si>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</si>
  <si>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</si>
  <si>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</si>
  <si>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</si>
  <si>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</si>
  <si>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</si>
  <si>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</si>
  <si>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</si>
  <si>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</si>
  <si>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</si>
  <si>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</si>
  <si>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</si>
  <si>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</si>
  <si>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</si>
  <si>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</si>
  <si>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</si>
  <si>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</si>
  <si>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</si>
  <si>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</si>
  <si>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</si>
  <si>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</si>
  <si>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</si>
  <si>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</si>
  <si>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</si>
  <si>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</si>
  <si>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</si>
  <si>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</si>
  <si>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</si>
  <si>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</si>
  <si>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</si>
  <si>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</si>
  <si>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</si>
  <si>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</si>
  <si>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</si>
  <si>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</si>
  <si>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</si>
  <si>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</si>
  <si>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</si>
  <si>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</si>
  <si>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</si>
  <si>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</si>
  <si>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</si>
  <si>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</si>
  <si>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</si>
  <si>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</si>
  <si>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</si>
  <si>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</si>
  <si>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</si>
  <si>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</si>
  <si>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</si>
  <si>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</si>
  <si>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</si>
  <si>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</si>
  <si>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</si>
  <si>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</si>
  <si>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</si>
  <si>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</si>
  <si>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</si>
  <si>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</si>
  <si>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</si>
  <si>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</si>
  <si>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</si>
  <si>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</si>
  <si>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</si>
  <si>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</si>
  <si>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</si>
  <si>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</si>
  <si>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</si>
  <si>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</si>
  <si>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</si>
  <si>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</si>
  <si>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</si>
  <si>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</si>
  <si>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</si>
  <si>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</si>
  <si>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</si>
  <si>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</si>
  <si>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</si>
  <si>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</si>
  <si>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</si>
  <si>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</si>
  <si>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</si>
  <si>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</si>
  <si>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</si>
  <si>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</si>
  <si>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</si>
  <si>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</si>
  <si>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</si>
  <si>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</si>
  <si>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</si>
  <si>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</si>
  <si>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</si>
  <si>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</si>
  <si>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</si>
  <si>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</si>
  <si>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</si>
  <si>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</si>
  <si>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</si>
  <si>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</si>
  <si>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</si>
  <si>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</si>
  <si>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</si>
  <si>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</si>
  <si>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</si>
  <si>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</si>
  <si>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</si>
  <si>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</si>
  <si>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</si>
  <si>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</si>
  <si>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</si>
  <si>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</si>
  <si>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</si>
  <si>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</si>
  <si>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</si>
  <si>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</si>
  <si>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</si>
  <si>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</si>
  <si>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</si>
  <si>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</si>
  <si>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КУПРИНА, д. 50                                                                                                                                                                         за 2016  год</t>
  </si>
  <si>
    <t>кв. с 1 по 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</si>
</sst>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56">
          <cell r="X256">
            <v>325.97999999999996</v>
          </cell>
          <cell r="Z256">
            <v>706.27</v>
          </cell>
        </row>
        <row r="257">
          <cell r="U257">
            <v>-49.61000000000001</v>
          </cell>
          <cell r="Z257">
            <v>784.21</v>
          </cell>
        </row>
        <row r="258">
          <cell r="U258">
            <v>-16.83</v>
          </cell>
          <cell r="Z258">
            <v>317.6400000000001</v>
          </cell>
        </row>
        <row r="259">
          <cell r="U259">
            <v>-292.98999999999995</v>
          </cell>
          <cell r="X259">
            <v>8936.96</v>
          </cell>
          <cell r="Z259">
            <v>7437.409999999999</v>
          </cell>
        </row>
        <row r="260">
          <cell r="S260">
            <v>1290.39</v>
          </cell>
          <cell r="X260">
            <v>3374.3999999999996</v>
          </cell>
          <cell r="Z260">
            <v>2921.72</v>
          </cell>
        </row>
        <row r="261">
          <cell r="S261">
            <v>8046.22</v>
          </cell>
          <cell r="X261">
            <v>22141.48</v>
          </cell>
          <cell r="Z261">
            <v>18476.899999999998</v>
          </cell>
        </row>
        <row r="262">
          <cell r="U262">
            <v>-153.72000000000003</v>
          </cell>
          <cell r="Z262">
            <v>4956.660000000001</v>
          </cell>
        </row>
        <row r="263">
          <cell r="Z263">
            <v>1542.21</v>
          </cell>
        </row>
        <row r="264">
          <cell r="Z264">
            <v>18901.839999999982</v>
          </cell>
        </row>
        <row r="265">
          <cell r="U265">
            <v>2130.95</v>
          </cell>
          <cell r="X265">
            <v>3531.63</v>
          </cell>
          <cell r="Z265">
            <v>1407.47</v>
          </cell>
        </row>
        <row r="266">
          <cell r="U266">
            <v>436.04</v>
          </cell>
          <cell r="X266">
            <v>722.64</v>
          </cell>
          <cell r="Z266">
            <v>288.01</v>
          </cell>
        </row>
        <row r="267">
          <cell r="U267">
            <v>-5793.86</v>
          </cell>
          <cell r="X267">
            <v>17169.35</v>
          </cell>
          <cell r="Z267">
            <v>14248</v>
          </cell>
        </row>
        <row r="268">
          <cell r="U268">
            <v>304.95</v>
          </cell>
          <cell r="X268">
            <v>462.2</v>
          </cell>
          <cell r="Z268">
            <v>117.22999999999999</v>
          </cell>
        </row>
        <row r="269">
          <cell r="U269">
            <v>62.36999999999999</v>
          </cell>
          <cell r="X269">
            <v>94.57</v>
          </cell>
          <cell r="Z269">
            <v>23.959999999999994</v>
          </cell>
        </row>
        <row r="270">
          <cell r="U270">
            <v>-749.04</v>
          </cell>
          <cell r="X270">
            <v>1924.95</v>
          </cell>
          <cell r="Z270">
            <v>1335.25</v>
          </cell>
        </row>
        <row r="271">
          <cell r="U271">
            <v>-11.68</v>
          </cell>
          <cell r="X271">
            <v>236291.81999999995</v>
          </cell>
          <cell r="Z271">
            <v>188706.47999999998</v>
          </cell>
        </row>
        <row r="272">
          <cell r="S272">
            <v>44.5</v>
          </cell>
          <cell r="Z272">
            <v>19.199999999999996</v>
          </cell>
        </row>
        <row r="273">
          <cell r="Z273">
            <v>1766.51</v>
          </cell>
        </row>
        <row r="274">
          <cell r="Z274">
            <v>290.54</v>
          </cell>
        </row>
        <row r="275">
          <cell r="U275">
            <v>0</v>
          </cell>
          <cell r="X275">
            <v>562.1</v>
          </cell>
          <cell r="Z275">
            <v>240.49</v>
          </cell>
        </row>
        <row r="276">
          <cell r="Z276">
            <v>3574.67</v>
          </cell>
        </row>
        <row r="277">
          <cell r="Z277">
            <v>796.4799999999999</v>
          </cell>
        </row>
        <row r="278">
          <cell r="U278">
            <v>-569.24</v>
          </cell>
          <cell r="X278">
            <v>11744.300000000001</v>
          </cell>
          <cell r="Z278">
            <v>9590.150000000003</v>
          </cell>
        </row>
        <row r="279">
          <cell r="Z279">
            <v>829.38</v>
          </cell>
        </row>
        <row r="280">
          <cell r="S280">
            <v>4201.15</v>
          </cell>
          <cell r="X280">
            <v>10098.840000000002</v>
          </cell>
          <cell r="Z280">
            <v>8857.530000000002</v>
          </cell>
        </row>
        <row r="281">
          <cell r="S281">
            <v>183.31</v>
          </cell>
          <cell r="Z281">
            <v>79.14</v>
          </cell>
        </row>
        <row r="282">
          <cell r="S282">
            <v>2841.63</v>
          </cell>
          <cell r="X282">
            <v>15732.899999999998</v>
          </cell>
          <cell r="Z282">
            <v>12602.619999999997</v>
          </cell>
        </row>
        <row r="283">
          <cell r="S283">
            <v>2746.98</v>
          </cell>
          <cell r="Z283">
            <v>1174.7599999999998</v>
          </cell>
        </row>
        <row r="284">
          <cell r="S284">
            <v>3455.88</v>
          </cell>
          <cell r="X284">
            <v>24227.399999999994</v>
          </cell>
          <cell r="Z284">
            <v>19378.11</v>
          </cell>
        </row>
        <row r="285">
          <cell r="S285">
            <v>308.55</v>
          </cell>
          <cell r="Z285">
            <v>119.3</v>
          </cell>
        </row>
        <row r="286">
          <cell r="S286">
            <v>217.18</v>
          </cell>
          <cell r="Z286">
            <v>83.96</v>
          </cell>
        </row>
        <row r="287">
          <cell r="S287">
            <v>55.71</v>
          </cell>
          <cell r="Z287">
            <v>21.550000000000004</v>
          </cell>
        </row>
        <row r="288">
          <cell r="U288">
            <v>-228.23999999999998</v>
          </cell>
          <cell r="X288">
            <v>4921.93</v>
          </cell>
          <cell r="Z288">
            <v>4050.5099999999998</v>
          </cell>
        </row>
        <row r="289">
          <cell r="Z289">
            <v>47.2</v>
          </cell>
        </row>
        <row r="290">
          <cell r="Z290">
            <v>31.63</v>
          </cell>
        </row>
        <row r="291">
          <cell r="S291">
            <v>4588.660000000001</v>
          </cell>
          <cell r="X291">
            <v>18253.920000000002</v>
          </cell>
          <cell r="Z291">
            <v>15134.350000000004</v>
          </cell>
        </row>
        <row r="292">
          <cell r="Z292">
            <v>50.72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178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4"/>
      <c r="E3" s="112"/>
      <c r="F3" s="14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42735</v>
      </c>
      <c r="H6" s="5"/>
    </row>
    <row r="7" spans="1:8" ht="38.25" customHeight="1" thickBot="1">
      <c r="A7" s="150" t="s">
        <v>13</v>
      </c>
      <c r="B7" s="151"/>
      <c r="C7" s="151"/>
      <c r="D7" s="152"/>
      <c r="E7" s="152"/>
      <c r="F7" s="152"/>
      <c r="G7" s="151"/>
      <c r="H7" s="153"/>
    </row>
    <row r="8" spans="1:8" ht="33" customHeight="1" thickBot="1">
      <c r="A8" s="40" t="s">
        <v>0</v>
      </c>
      <c r="B8" s="39" t="s">
        <v>1</v>
      </c>
      <c r="C8" s="41" t="s">
        <v>2</v>
      </c>
      <c r="D8" s="146" t="s">
        <v>3</v>
      </c>
      <c r="E8" s="147"/>
      <c r="F8" s="14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1" t="s">
        <v>15</v>
      </c>
      <c r="E9" s="112"/>
      <c r="F9" s="11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1" t="s">
        <v>18</v>
      </c>
      <c r="E10" s="112"/>
      <c r="F10" s="113"/>
      <c r="G10" s="63">
        <v>16996.99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1" t="s">
        <v>20</v>
      </c>
      <c r="E11" s="112"/>
      <c r="F11" s="113"/>
      <c r="G11" s="90">
        <f>'[1]Report'!$S$260+'[1]Report'!$S$261+'[1]Report'!$S$272+'[1]Report'!$S$280+'[1]Report'!$S$281+'[1]Report'!$S$282+'[1]Report'!$S$283+'[1]Report'!$S$284+'[1]Report'!$S$285+'[1]Report'!$S$286+'[1]Report'!$S$287+'[1]Report'!$S$291</f>
        <v>27980.16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4" t="s">
        <v>23</v>
      </c>
      <c r="E12" s="115"/>
      <c r="F12" s="116"/>
      <c r="G12" s="91">
        <f>G13+G14+G20+G21+G22+G23+G31</f>
        <v>93828.93999999999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2" t="s">
        <v>26</v>
      </c>
      <c r="E13" s="103"/>
      <c r="F13" s="104"/>
      <c r="G13" s="65">
        <f>'[1]Report'!$X$284</f>
        <v>24227.399999999994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2" t="s">
        <v>29</v>
      </c>
      <c r="E14" s="103"/>
      <c r="F14" s="104"/>
      <c r="G14" s="94">
        <f>'[1]Report'!$X$280</f>
        <v>10098.840000000002</v>
      </c>
      <c r="H14" s="5"/>
    </row>
    <row r="15" spans="1:8" ht="26.25" customHeight="1" thickBot="1">
      <c r="A15" s="4"/>
      <c r="B15" s="6"/>
      <c r="C15" s="3" t="s">
        <v>16</v>
      </c>
      <c r="D15" s="102" t="s">
        <v>156</v>
      </c>
      <c r="E15" s="103"/>
      <c r="F15" s="104"/>
      <c r="G15" s="92">
        <f>'[1]Report'!$Z$280+'[1]Report'!$Z$281</f>
        <v>8936.670000000002</v>
      </c>
      <c r="H15" s="5"/>
    </row>
    <row r="16" spans="1:8" ht="13.5" customHeight="1" thickBot="1">
      <c r="A16" s="4"/>
      <c r="B16" s="6"/>
      <c r="C16" s="3" t="s">
        <v>16</v>
      </c>
      <c r="D16" s="102" t="s">
        <v>157</v>
      </c>
      <c r="E16" s="103"/>
      <c r="F16" s="104"/>
      <c r="G16" s="93">
        <f>'[1]Report'!$S$280+'[1]Report'!$S$281+'[1]Report'!$X$280-'[1]Report'!$Z$280-'[1]Report'!$Z$281</f>
        <v>5546.63</v>
      </c>
      <c r="H16" s="49"/>
    </row>
    <row r="17" spans="1:8" ht="13.5" customHeight="1" thickBot="1">
      <c r="A17" s="4"/>
      <c r="B17" s="6"/>
      <c r="C17" s="3" t="s">
        <v>16</v>
      </c>
      <c r="D17" s="102" t="s">
        <v>158</v>
      </c>
      <c r="E17" s="103"/>
      <c r="F17" s="104"/>
      <c r="G17" s="95">
        <v>0</v>
      </c>
      <c r="H17" s="5"/>
    </row>
    <row r="18" spans="1:8" ht="24.75" customHeight="1" thickBot="1">
      <c r="A18" s="4"/>
      <c r="B18" s="6"/>
      <c r="C18" s="3" t="s">
        <v>16</v>
      </c>
      <c r="D18" s="102" t="s">
        <v>18</v>
      </c>
      <c r="E18" s="103"/>
      <c r="F18" s="104"/>
      <c r="G18" s="14">
        <f>G10</f>
        <v>16996.99</v>
      </c>
      <c r="H18" s="5"/>
    </row>
    <row r="19" spans="1:8" ht="27" customHeight="1" thickBot="1">
      <c r="A19" s="4"/>
      <c r="B19" s="6"/>
      <c r="C19" s="3" t="s">
        <v>16</v>
      </c>
      <c r="D19" s="102" t="s">
        <v>55</v>
      </c>
      <c r="E19" s="103"/>
      <c r="F19" s="104"/>
      <c r="G19" s="73">
        <f>G18+G15-G17</f>
        <v>25933.660000000003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7" t="s">
        <v>32</v>
      </c>
      <c r="E20" s="118"/>
      <c r="F20" s="119"/>
      <c r="G20" s="65">
        <f>'[1]Report'!$X$291</f>
        <v>18253.920000000002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1" t="s">
        <v>151</v>
      </c>
      <c r="E21" s="112"/>
      <c r="F21" s="113"/>
      <c r="G21" s="64">
        <f>'[1]Report'!$X$282</f>
        <v>15732.899999999998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1" t="s">
        <v>152</v>
      </c>
      <c r="E22" s="112"/>
      <c r="F22" s="113"/>
      <c r="G22" s="64">
        <f>'[1]Report'!$X$260</f>
        <v>3374.3999999999996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5" t="s">
        <v>153</v>
      </c>
      <c r="E23" s="126"/>
      <c r="F23" s="127"/>
      <c r="G23" s="64">
        <f>'[1]Report'!$X$261</f>
        <v>22141.48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1" t="s">
        <v>35</v>
      </c>
      <c r="E24" s="112"/>
      <c r="F24" s="113"/>
      <c r="G24" s="87">
        <f>G25+G26+G27+G28+G29+G30</f>
        <v>78869.14000000001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4" t="s">
        <v>38</v>
      </c>
      <c r="E25" s="115"/>
      <c r="F25" s="116"/>
      <c r="G25" s="82">
        <f>'[1]Report'!$Z$260+'[1]Report'!$Z$261+'[1]Report'!$Z$272+'[1]Report'!$Z$280+'[1]Report'!$Z$281+'[1]Report'!$Z$282+'[1]Report'!$Z$283+'[1]Report'!$Z$284+'[1]Report'!$Z$285+'[1]Report'!$Z$286+'[1]Report'!$Z$287+'[1]Report'!$Z$291</f>
        <v>78869.14000000001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2" t="s">
        <v>41</v>
      </c>
      <c r="E26" s="103"/>
      <c r="F26" s="10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2" t="s">
        <v>44</v>
      </c>
      <c r="E27" s="103"/>
      <c r="F27" s="104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2" t="s">
        <v>47</v>
      </c>
      <c r="E28" s="103"/>
      <c r="F28" s="10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2" t="s">
        <v>124</v>
      </c>
      <c r="E29" s="103"/>
      <c r="F29" s="104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2" t="s">
        <v>166</v>
      </c>
      <c r="E30" s="103"/>
      <c r="F30" s="10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2" t="s">
        <v>174</v>
      </c>
      <c r="E31" s="103"/>
      <c r="F31" s="10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2" t="s">
        <v>175</v>
      </c>
      <c r="E32" s="103"/>
      <c r="F32" s="103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2" t="s">
        <v>177</v>
      </c>
      <c r="E33" s="103"/>
      <c r="F33" s="10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2" t="s">
        <v>176</v>
      </c>
      <c r="E34" s="103"/>
      <c r="F34" s="10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2" t="s">
        <v>51</v>
      </c>
      <c r="E35" s="103"/>
      <c r="F35" s="104"/>
      <c r="G35" s="66">
        <f>G24+G10</f>
        <v>95866.13000000002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2" t="s">
        <v>53</v>
      </c>
      <c r="E36" s="103"/>
      <c r="F36" s="10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2" t="s">
        <v>55</v>
      </c>
      <c r="E37" s="103"/>
      <c r="F37" s="104"/>
      <c r="G37" s="73">
        <f>G19</f>
        <v>25933.660000000003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2" t="s">
        <v>57</v>
      </c>
      <c r="E38" s="103"/>
      <c r="F38" s="104"/>
      <c r="G38" s="88">
        <f>G11+G12-G24</f>
        <v>42939.95999999998</v>
      </c>
      <c r="H38" s="49"/>
    </row>
    <row r="39" spans="1:8" ht="38.25" customHeight="1" thickBot="1">
      <c r="A39" s="131" t="s">
        <v>58</v>
      </c>
      <c r="B39" s="132"/>
      <c r="C39" s="132"/>
      <c r="D39" s="132"/>
      <c r="E39" s="132"/>
      <c r="F39" s="151"/>
      <c r="G39" s="132"/>
      <c r="H39" s="15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5.11</v>
      </c>
      <c r="F42" s="80" t="s">
        <v>136</v>
      </c>
      <c r="G42" s="60">
        <v>3810334293</v>
      </c>
      <c r="H42" s="61">
        <f>G13</f>
        <v>24227.399999999994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18253.920000000002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15732.899999999998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3374.3999999999996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22141.48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9"/>
      <c r="G47" s="104"/>
      <c r="H47" s="61">
        <f>SUM(H41:H46)</f>
        <v>83730.09999999999</v>
      </c>
    </row>
    <row r="48" spans="1:8" ht="19.5" customHeight="1" thickBot="1">
      <c r="A48" s="131" t="s">
        <v>64</v>
      </c>
      <c r="B48" s="132"/>
      <c r="C48" s="132"/>
      <c r="D48" s="132"/>
      <c r="E48" s="132"/>
      <c r="F48" s="132"/>
      <c r="G48" s="132"/>
      <c r="H48" s="133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54" t="s">
        <v>74</v>
      </c>
      <c r="B53" s="155"/>
      <c r="C53" s="155"/>
      <c r="D53" s="155"/>
      <c r="E53" s="155"/>
      <c r="F53" s="155"/>
      <c r="G53" s="155"/>
      <c r="H53" s="15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3" t="s">
        <v>57</v>
      </c>
      <c r="E59" s="124"/>
      <c r="F59" s="57">
        <f>D66+E66+F66+G66+H66</f>
        <v>25080.98999999998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157.2573972766841</v>
      </c>
      <c r="E63" s="76">
        <f>E64/117.48</f>
        <v>203.48433775961865</v>
      </c>
      <c r="F63" s="76">
        <f>F64/12</f>
        <v>771.9116666666665</v>
      </c>
      <c r="G63" s="77">
        <f>G64/18.26</f>
        <v>912.7179627601315</v>
      </c>
      <c r="H63" s="78">
        <f>H64/0.88</f>
        <v>4473.295454545454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'[1]Report'!$X$271</f>
        <v>236291.81999999995</v>
      </c>
      <c r="E64" s="65">
        <f>'[1]Report'!$X$265+'[1]Report'!$X$266+'[1]Report'!$X$267+'[1]Report'!$X$268+'[1]Report'!$X$269+'[1]Report'!$X$270</f>
        <v>23905.34</v>
      </c>
      <c r="F64" s="65">
        <f>'[1]Report'!$X$256+'[1]Report'!$X$259</f>
        <v>9262.939999999999</v>
      </c>
      <c r="G64" s="72">
        <f>'[1]Report'!$X$278+'[1]Report'!$X$288</f>
        <v>16666.230000000003</v>
      </c>
      <c r="H64" s="68">
        <f>'[1]Report'!$X$260+'[1]Report'!$X$275</f>
        <v>3936.4999999999995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'[1]Report'!$Z$264+'[1]Report'!$Z$271+'[1]Report'!$Z$276+'[1]Report'!$Z$277</f>
        <v>211979.46999999997</v>
      </c>
      <c r="E65" s="65">
        <f>'[1]Report'!$Z$262+'[1]Report'!$Z$263+'[1]Report'!$Z$265+'[1]Report'!$Z$266+'[1]Report'!$Z$267+'[1]Report'!$Z$268+'[1]Report'!$Z$269+'[1]Report'!$Z$270+'[1]Report'!$Z$273+'[1]Report'!$Z$274</f>
        <v>25975.839999999997</v>
      </c>
      <c r="F65" s="65">
        <f>'[1]Report'!$Z$256+'[1]Report'!$Z$259+'[1]Report'!$Z$292</f>
        <v>8194.399999999998</v>
      </c>
      <c r="G65" s="69">
        <f>'[1]Report'!$Z$257+'[1]Report'!$Z$258+'[1]Report'!$Z$278+'[1]Report'!$Z$279+'[1]Report'!$Z$288+'[1]Report'!$Z$289+'[1]Report'!$Z$290</f>
        <v>15650.720000000003</v>
      </c>
      <c r="H65" s="69">
        <f>'[1]Report'!$Z$260+'[1]Report'!$Z$272+'[1]Report'!$Z$275</f>
        <v>3181.41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24312.349999999977</v>
      </c>
      <c r="E66" s="76">
        <f>E64-E65</f>
        <v>-2070.4999999999964</v>
      </c>
      <c r="F66" s="76">
        <f>F64-F65</f>
        <v>1068.5400000000009</v>
      </c>
      <c r="G66" s="78">
        <f>G64-G65</f>
        <v>1015.5100000000002</v>
      </c>
      <c r="H66" s="78">
        <f>H64-H65</f>
        <v>755.0899999999997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D64+'[1]Report'!$U$271</f>
        <v>236280.13999999996</v>
      </c>
      <c r="E67" s="70">
        <f>E64+'[1]Report'!$U$265+'[1]Report'!$U$262+'[1]Report'!$U$266+'[1]Report'!$U$267+'[1]Report'!$U$268+'[1]Report'!$U$269+'[1]Report'!$U$270</f>
        <v>20143.03</v>
      </c>
      <c r="F67" s="70">
        <f>F64+'[1]Report'!$U$259</f>
        <v>8969.949999999999</v>
      </c>
      <c r="G67" s="71">
        <f>G64+'[1]Report'!$U$257+'[1]Report'!$U$258+'[1]Report'!$U$278+'[1]Report'!$U$288</f>
        <v>15802.310000000001</v>
      </c>
      <c r="H67" s="71">
        <f>H64+'[1]Report'!$U$275</f>
        <v>3936.4999999999995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-11.679999999993015</v>
      </c>
      <c r="E68" s="44">
        <f>E67-E64</f>
        <v>-3762.3100000000013</v>
      </c>
      <c r="F68" s="44">
        <f>F67-F64</f>
        <v>-292.9899999999998</v>
      </c>
      <c r="G68" s="44">
        <f>G67-G64</f>
        <v>-863.9200000000019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8" t="s">
        <v>145</v>
      </c>
      <c r="E69" s="129"/>
      <c r="F69" s="129"/>
      <c r="G69" s="129"/>
      <c r="H69" s="13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5" t="s">
        <v>145</v>
      </c>
      <c r="E70" s="106"/>
      <c r="F70" s="106"/>
      <c r="G70" s="106"/>
      <c r="H70" s="10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1" t="s">
        <v>101</v>
      </c>
      <c r="B72" s="132"/>
      <c r="C72" s="132"/>
      <c r="D72" s="132"/>
      <c r="E72" s="132"/>
      <c r="F72" s="132"/>
      <c r="G72" s="132"/>
      <c r="H72" s="133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2" t="s">
        <v>179</v>
      </c>
      <c r="F73" s="103"/>
      <c r="G73" s="104"/>
      <c r="H73" s="26">
        <v>11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2"/>
      <c r="F74" s="103"/>
      <c r="G74" s="104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2"/>
      <c r="F75" s="103"/>
      <c r="G75" s="104"/>
      <c r="H75" s="26">
        <v>3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5"/>
      <c r="F76" s="106"/>
      <c r="G76" s="107"/>
      <c r="H76" s="26">
        <f>D68+E68+F68+G68+H68</f>
        <v>-4930.899999999996</v>
      </c>
    </row>
    <row r="77" spans="1:8" ht="25.5" customHeight="1" thickBot="1">
      <c r="A77" s="131" t="s">
        <v>107</v>
      </c>
      <c r="B77" s="132"/>
      <c r="C77" s="132"/>
      <c r="D77" s="132"/>
      <c r="E77" s="132"/>
      <c r="F77" s="132"/>
      <c r="G77" s="132"/>
      <c r="H77" s="133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2">
        <v>5</v>
      </c>
      <c r="F78" s="103"/>
      <c r="G78" s="104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8">
        <v>3</v>
      </c>
      <c r="F79" s="109"/>
      <c r="G79" s="11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9" t="s">
        <v>167</v>
      </c>
      <c r="F80" s="100"/>
      <c r="G80" s="100"/>
      <c r="H80" s="101"/>
    </row>
    <row r="81" ht="12.75">
      <c r="A81" s="1"/>
    </row>
    <row r="82" ht="12.75">
      <c r="A82" s="1"/>
    </row>
    <row r="83" spans="1:8" ht="38.25" customHeight="1">
      <c r="A83" s="98" t="s">
        <v>172</v>
      </c>
      <c r="B83" s="98"/>
      <c r="C83" s="98"/>
      <c r="D83" s="98"/>
      <c r="E83" s="98"/>
      <c r="F83" s="98"/>
      <c r="G83" s="98"/>
      <c r="H83" s="9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0" t="s">
        <v>115</v>
      </c>
      <c r="D86" s="121"/>
      <c r="E86" s="122"/>
    </row>
    <row r="87" spans="1:5" ht="18.75" customHeight="1" thickBot="1">
      <c r="A87" s="29">
        <v>2</v>
      </c>
      <c r="B87" s="4" t="s">
        <v>116</v>
      </c>
      <c r="C87" s="120" t="s">
        <v>117</v>
      </c>
      <c r="D87" s="121"/>
      <c r="E87" s="122"/>
    </row>
    <row r="88" spans="1:5" ht="16.5" customHeight="1" thickBot="1">
      <c r="A88" s="29">
        <v>3</v>
      </c>
      <c r="B88" s="4" t="s">
        <v>118</v>
      </c>
      <c r="C88" s="120" t="s">
        <v>119</v>
      </c>
      <c r="D88" s="121"/>
      <c r="E88" s="122"/>
    </row>
    <row r="89" spans="1:5" ht="13.5" thickBot="1">
      <c r="A89" s="29">
        <v>4</v>
      </c>
      <c r="B89" s="4" t="s">
        <v>16</v>
      </c>
      <c r="C89" s="120" t="s">
        <v>120</v>
      </c>
      <c r="D89" s="121"/>
      <c r="E89" s="122"/>
    </row>
    <row r="90" spans="1:5" ht="24" customHeight="1" thickBot="1">
      <c r="A90" s="29">
        <v>5</v>
      </c>
      <c r="B90" s="4" t="s">
        <v>86</v>
      </c>
      <c r="C90" s="120" t="s">
        <v>121</v>
      </c>
      <c r="D90" s="121"/>
      <c r="E90" s="122"/>
    </row>
    <row r="91" spans="1:5" ht="21" customHeight="1" thickBot="1">
      <c r="A91" s="30">
        <v>6</v>
      </c>
      <c r="B91" s="31" t="s">
        <v>122</v>
      </c>
      <c r="C91" s="120" t="s">
        <v>123</v>
      </c>
      <c r="D91" s="121"/>
      <c r="E91" s="122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2017-03-14T07:45:53Z</dcterms:modified>
  <cp:category/>
  <cp:version/>
  <cp:contentType/>
  <cp:contentStatus/>
</cp:coreProperties>
</file>