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<sst xmlns="http://schemas.openxmlformats.org/spreadsheetml/2006/main" count="284" uniqueCount="180">
  <si>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</si>
  <si>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</si>
  <si>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</si>
  <si>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</si>
  <si>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</si>
  <si>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</si>
  <si>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</si>
  <si>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</si>
  <si>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</si>
  <si>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</si>
  <si>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</si>
  <si>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</si>
  <si>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</si>
  <si>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</si>
  <si>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</si>
  <si>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</si>
  <si>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</si>
  <si>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</si>
  <si>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</si>
  <si>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</si>
  <si>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</si>
  <si>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</si>
  <si>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</si>
  <si>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</si>
  <si>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</si>
  <si>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</si>
  <si>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</si>
  <si>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</si>
  <si>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</si>
  <si>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</si>
  <si>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</si>
  <si>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</si>
  <si>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</si>
  <si>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</si>
  <si>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</si>
  <si>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</si>
  <si>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</si>
  <si>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</si>
  <si>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</si>
  <si>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</si>
  <si>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</si>
  <si>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</si>
  <si>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</si>
  <si>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</si>
  <si>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</si>
  <si>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</si>
  <si>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</si>
  <si>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</si>
  <si>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</si>
  <si>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</si>
  <si>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</si>
  <si>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</si>
  <si>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</si>
  <si>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</si>
  <si>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</si>
  <si>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</si>
  <si>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</si>
  <si>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</si>
  <si>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</si>
  <si>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</si>
  <si>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</si>
  <si>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</si>
  <si>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</si>
  <si>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</si>
  <si>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</si>
  <si>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</si>
  <si>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</si>
  <si>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</si>
  <si>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</si>
  <si>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</si>
  <si>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</si>
  <si>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</si>
  <si>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</si>
  <si>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</si>
  <si>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</si>
  <si>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</si>
  <si>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</si>
  <si>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</si>
  <si>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</si>
  <si>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</si>
  <si>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</si>
  <si>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</si>
  <si>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</si>
  <si>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</si>
  <si>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</si>
  <si>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</si>
  <si>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</si>
  <si>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</si>
  <si>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</si>
  <si>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</si>
  <si>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</si>
  <si>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</si>
  <si>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</si>
  <si>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</si>
  <si>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</si>
  <si>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</si>
  <si>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</si>
  <si>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</si>
  <si>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</si>
  <si>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</si>
  <si>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</si>
  <si>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</si>
  <si>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</si>
  <si>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</si>
  <si>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</si>
  <si>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</si>
  <si>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</si>
  <si>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</si>
  <si>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</si>
  <si>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</si>
  <si>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</si>
  <si>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</si>
  <si>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</si>
  <si>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</si>
  <si>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</si>
  <si>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</si>
  <si>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</si>
  <si>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</si>
  <si>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</si>
  <si>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</si>
  <si>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</si>
  <si>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</si>
  <si>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</si>
  <si>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</si>
  <si>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</si>
  <si>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</si>
  <si>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</si>
  <si>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</si>
  <si>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</si>
  <si>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</si>
  <si>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</si>
  <si>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</si>
  <si>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</si>
  <si>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</si>
  <si>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</si>
  <si>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</si>
  <si>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</si>
  <si>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</si>
  <si>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</si>
  <si>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</si>
  <si>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</si>
  <si>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</si>
  <si>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</si>
  <si>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</si>
  <si>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</si>
  <si>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</si>
  <si>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</si>
  <si>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</si>
  <si>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</si>
  <si>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</si>
  <si>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</si>
  <si>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</si>
  <si>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</si>
  <si>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</si>
  <si>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</si>
  <si>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</si>
  <si>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</si>
  <si>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</si>
  <si>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</si>
  <si>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</si>
  <si>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</si>
  <si>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</si>
  <si>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</si>
  <si>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</si>
  <si>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</si>
  <si>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</si>
  <si>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</si>
  <si>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</si>
  <si>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</si>
  <si>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</si>
  <si>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</si>
  <si>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</si>
  <si>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</si>
  <si>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</si>
  <si>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</si>
  <si>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</si>
  <si>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</si>
  <si>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</si>
  <si>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</si>
  <si>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ПЕРВОМАЙСКАЯ, д.12      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</si>
</sst>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46" xfId="0" applyBorder="1" applyAlignment="1">
      <alignment/>
    </xf>
    <xf numFmtId="0" fontId="0" fillId="35" borderId="4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3">
          <cell r="Z53">
            <v>342.86</v>
          </cell>
        </row>
        <row r="54">
          <cell r="Z54">
            <v>111.93</v>
          </cell>
        </row>
        <row r="55">
          <cell r="U55">
            <v>-138.28</v>
          </cell>
          <cell r="X55">
            <v>6880.91</v>
          </cell>
          <cell r="Z55">
            <v>7032.719999999999</v>
          </cell>
        </row>
        <row r="57">
          <cell r="S57">
            <v>107.92</v>
          </cell>
          <cell r="X57">
            <v>843.72</v>
          </cell>
          <cell r="Z57">
            <v>870.63</v>
          </cell>
        </row>
        <row r="58">
          <cell r="S58">
            <v>677.76</v>
          </cell>
          <cell r="X58">
            <v>5536.8</v>
          </cell>
          <cell r="Z58">
            <v>5585.21</v>
          </cell>
        </row>
        <row r="59">
          <cell r="Z59">
            <v>-191.98</v>
          </cell>
        </row>
        <row r="60">
          <cell r="Z60">
            <v>9621.58</v>
          </cell>
        </row>
        <row r="61">
          <cell r="U61">
            <v>5047.74</v>
          </cell>
          <cell r="X61">
            <v>6730.32</v>
          </cell>
          <cell r="Z61">
            <v>8412.9</v>
          </cell>
        </row>
        <row r="62">
          <cell r="U62">
            <v>1032.8400000000001</v>
          </cell>
          <cell r="X62">
            <v>1377.1200000000001</v>
          </cell>
          <cell r="Z62">
            <v>1721.4</v>
          </cell>
        </row>
        <row r="63">
          <cell r="U63">
            <v>-8845.109999999999</v>
          </cell>
          <cell r="X63">
            <v>24094.37</v>
          </cell>
          <cell r="Z63">
            <v>21655.8</v>
          </cell>
        </row>
        <row r="65">
          <cell r="U65">
            <v>0</v>
          </cell>
          <cell r="X65">
            <v>59087.82000000001</v>
          </cell>
          <cell r="Z65">
            <v>61247.149999999994</v>
          </cell>
        </row>
        <row r="66">
          <cell r="S66">
            <v>1.66</v>
          </cell>
          <cell r="X66">
            <v>0</v>
          </cell>
          <cell r="Z66">
            <v>1.66</v>
          </cell>
        </row>
        <row r="67">
          <cell r="X67">
            <v>550.84</v>
          </cell>
          <cell r="Z67">
            <v>782.38</v>
          </cell>
        </row>
        <row r="68">
          <cell r="Z68">
            <v>320.88</v>
          </cell>
        </row>
        <row r="69">
          <cell r="Z69">
            <v>54.1</v>
          </cell>
        </row>
        <row r="70">
          <cell r="Z70">
            <v>367.59</v>
          </cell>
        </row>
        <row r="71">
          <cell r="Z71">
            <v>76.81</v>
          </cell>
        </row>
        <row r="72">
          <cell r="U72">
            <v>-255.28</v>
          </cell>
          <cell r="X72">
            <v>10736.529999999999</v>
          </cell>
          <cell r="Z72">
            <v>11444.199999999999</v>
          </cell>
        </row>
        <row r="73">
          <cell r="Z73">
            <v>123.41</v>
          </cell>
        </row>
        <row r="74">
          <cell r="S74">
            <v>333.37</v>
          </cell>
          <cell r="X74">
            <v>2525.3999999999996</v>
          </cell>
          <cell r="Z74">
            <v>2737.25</v>
          </cell>
        </row>
        <row r="75">
          <cell r="S75">
            <v>8.13</v>
          </cell>
          <cell r="Z75">
            <v>8.13</v>
          </cell>
        </row>
        <row r="76">
          <cell r="S76">
            <v>358.56</v>
          </cell>
          <cell r="X76">
            <v>3699.9000000000005</v>
          </cell>
          <cell r="Z76">
            <v>3715.1500000000005</v>
          </cell>
        </row>
        <row r="77">
          <cell r="S77">
            <v>119.11</v>
          </cell>
          <cell r="Z77">
            <v>119.11</v>
          </cell>
        </row>
        <row r="78">
          <cell r="S78">
            <v>636.3199999999999</v>
          </cell>
          <cell r="X78">
            <v>5418.119999999999</v>
          </cell>
          <cell r="Z78">
            <v>6059.859999999999</v>
          </cell>
        </row>
        <row r="79">
          <cell r="S79">
            <v>20.41</v>
          </cell>
          <cell r="Z79">
            <v>20.41</v>
          </cell>
        </row>
        <row r="80">
          <cell r="S80">
            <v>11.5</v>
          </cell>
          <cell r="Z80">
            <v>11.5</v>
          </cell>
        </row>
        <row r="81">
          <cell r="S81">
            <v>2.83</v>
          </cell>
          <cell r="Z81">
            <v>2.83</v>
          </cell>
        </row>
        <row r="82">
          <cell r="U82">
            <v>-148.16</v>
          </cell>
          <cell r="X82">
            <v>4499.55</v>
          </cell>
          <cell r="Z82">
            <v>4712.5</v>
          </cell>
        </row>
        <row r="83">
          <cell r="Z83">
            <v>13.79</v>
          </cell>
        </row>
        <row r="84">
          <cell r="Z84">
            <v>9.4</v>
          </cell>
        </row>
        <row r="85">
          <cell r="S85">
            <v>438.31000000000006</v>
          </cell>
          <cell r="X85">
            <v>4564.5599999999995</v>
          </cell>
          <cell r="Z85">
            <v>4783.219999999999</v>
          </cell>
        </row>
        <row r="86">
          <cell r="X86">
            <v>482.6</v>
          </cell>
          <cell r="Z86">
            <v>798.3900000000001</v>
          </cell>
        </row>
        <row r="87">
          <cell r="Z87">
            <v>14.29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80">
      <selection activeCell="D93" sqref="D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179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1"/>
      <c r="E3" s="90"/>
      <c r="F3" s="10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06" t="s">
        <v>13</v>
      </c>
      <c r="B7" s="107"/>
      <c r="C7" s="107"/>
      <c r="D7" s="108"/>
      <c r="E7" s="108"/>
      <c r="F7" s="108"/>
      <c r="G7" s="107"/>
      <c r="H7" s="109"/>
    </row>
    <row r="8" spans="1:8" ht="33" customHeight="1" thickBot="1">
      <c r="A8" s="40" t="s">
        <v>0</v>
      </c>
      <c r="B8" s="39" t="s">
        <v>1</v>
      </c>
      <c r="C8" s="41" t="s">
        <v>2</v>
      </c>
      <c r="D8" s="103" t="s">
        <v>3</v>
      </c>
      <c r="E8" s="104"/>
      <c r="F8" s="10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89" t="s">
        <v>15</v>
      </c>
      <c r="E9" s="90"/>
      <c r="F9" s="9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89" t="s">
        <v>18</v>
      </c>
      <c r="E10" s="90"/>
      <c r="F10" s="91"/>
      <c r="G10" s="64">
        <v>8724.67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89" t="s">
        <v>20</v>
      </c>
      <c r="E11" s="90"/>
      <c r="F11" s="91"/>
      <c r="G11" s="65">
        <f>'[1]Report'!$S$57+'[1]Report'!$S$58+'[1]Report'!$S$66+'[1]Report'!$S$74+'[1]Report'!$S$75+'[1]Report'!$S$76+'[1]Report'!$S$77+'[1]Report'!$S$78+'[1]Report'!$S$79+'[1]Report'!$S$80+'[1]Report'!$S$81+'[1]Report'!$S$85</f>
        <v>2715.8799999999997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2" t="s">
        <v>23</v>
      </c>
      <c r="E12" s="93"/>
      <c r="F12" s="94"/>
      <c r="G12" s="63">
        <f>G13+G14+G20+G21+G22+G23</f>
        <v>22588.5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'[1]Report'!$X$78</f>
        <v>5418.119999999999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'[1]Report'!$X$74</f>
        <v>2525.3999999999996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'[1]Report'!$Z$74+'[1]Report'!$Z$75</f>
        <v>2745.38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'[1]Report'!$S$74+'[1]Report'!$S$75+'[1]Report'!$X$74-'[1]Report'!$Z$74-'[1]Report'!$Z$75</f>
        <v>121.51999999999964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8724.67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11470.05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8" t="s">
        <v>32</v>
      </c>
      <c r="E20" s="99"/>
      <c r="F20" s="100"/>
      <c r="G20" s="66">
        <f>'[1]Report'!$X$85</f>
        <v>4564.5599999999995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89" t="s">
        <v>151</v>
      </c>
      <c r="E21" s="90"/>
      <c r="F21" s="91"/>
      <c r="G21" s="65">
        <f>'[1]Report'!$X$76</f>
        <v>3699.9000000000005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89" t="s">
        <v>152</v>
      </c>
      <c r="E22" s="90"/>
      <c r="F22" s="91"/>
      <c r="G22" s="65">
        <f>'[1]Report'!$X$57</f>
        <v>843.72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0" t="s">
        <v>153</v>
      </c>
      <c r="E23" s="111"/>
      <c r="F23" s="112"/>
      <c r="G23" s="65">
        <f>'[1]Report'!$X$58</f>
        <v>5536.8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89" t="s">
        <v>35</v>
      </c>
      <c r="E24" s="90"/>
      <c r="F24" s="91"/>
      <c r="G24" s="68">
        <f>G25+G26+G27+G28+G29+G30</f>
        <v>23914.96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2" t="s">
        <v>38</v>
      </c>
      <c r="E25" s="93"/>
      <c r="F25" s="94"/>
      <c r="G25" s="85">
        <f>'[1]Report'!$Z$57+'[1]Report'!$Z$58+'[1]Report'!$Z$66+'[1]Report'!$Z$74+'[1]Report'!$Z$75+'[1]Report'!$Z$76+'[1]Report'!$Z$77+'[1]Report'!$Z$78+'[1]Report'!$Z$79+'[1]Report'!$Z$80+'[1]Report'!$Z$81+'[1]Report'!$Z$85</f>
        <v>23914.96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32639.629999999997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11470.05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1389.420000000002</v>
      </c>
      <c r="H34" s="49"/>
    </row>
    <row r="35" spans="1:8" ht="38.25" customHeight="1" thickBot="1">
      <c r="A35" s="113" t="s">
        <v>58</v>
      </c>
      <c r="B35" s="114"/>
      <c r="C35" s="114"/>
      <c r="D35" s="114"/>
      <c r="E35" s="114"/>
      <c r="F35" s="107"/>
      <c r="G35" s="114"/>
      <c r="H35" s="10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4.57</v>
      </c>
      <c r="F38" s="83" t="s">
        <v>136</v>
      </c>
      <c r="G38" s="60">
        <v>3810334293</v>
      </c>
      <c r="H38" s="61">
        <f>G13</f>
        <v>5418.119999999999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4564.5599999999995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3699.9000000000005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843.72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5536.8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6"/>
      <c r="G43" s="88"/>
      <c r="H43" s="61">
        <f>SUM(H37:H42)</f>
        <v>20063.1</v>
      </c>
    </row>
    <row r="44" spans="1:8" ht="19.5" customHeight="1" thickBot="1">
      <c r="A44" s="113" t="s">
        <v>64</v>
      </c>
      <c r="B44" s="114"/>
      <c r="C44" s="114"/>
      <c r="D44" s="114"/>
      <c r="E44" s="114"/>
      <c r="F44" s="114"/>
      <c r="G44" s="114"/>
      <c r="H44" s="11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7" t="s">
        <v>141</v>
      </c>
      <c r="E45" s="11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7" t="s">
        <v>69</v>
      </c>
      <c r="E46" s="11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7" t="s">
        <v>71</v>
      </c>
      <c r="E47" s="11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7" t="s">
        <v>73</v>
      </c>
      <c r="E48" s="118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7" t="s">
        <v>15</v>
      </c>
      <c r="E50" s="11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7" t="s">
        <v>18</v>
      </c>
      <c r="E51" s="11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7" t="s">
        <v>20</v>
      </c>
      <c r="E52" s="11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7" t="s">
        <v>53</v>
      </c>
      <c r="E53" s="11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7" t="s">
        <v>55</v>
      </c>
      <c r="E54" s="11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-14556.999999999985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39.324242303238435</v>
      </c>
      <c r="E59" s="79">
        <f>E60/117.48</f>
        <v>274.1046135512427</v>
      </c>
      <c r="F59" s="79">
        <f>F60/12</f>
        <v>573.4091666666667</v>
      </c>
      <c r="G59" s="80">
        <f>G60/18.26</f>
        <v>834.3964950711937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'[1]Report'!$X$65</f>
        <v>59087.82000000001</v>
      </c>
      <c r="E60" s="66">
        <f>'[1]Report'!$X$61+'[1]Report'!$X$62+'[1]Report'!$X$63</f>
        <v>32201.809999999998</v>
      </c>
      <c r="F60" s="66">
        <f>'[1]Report'!$X$55</f>
        <v>6880.91</v>
      </c>
      <c r="G60" s="75">
        <f>'[1]Report'!$X$72+'[1]Report'!$X$82</f>
        <v>15236.079999999998</v>
      </c>
      <c r="H60" s="71">
        <f>'[1]Report'!$X$66</f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'[1]Report'!$Z$60+'[1]Report'!$Z$65+'[1]Report'!$Z$70+'[1]Report'!$Z$71</f>
        <v>71313.12999999999</v>
      </c>
      <c r="E61" s="66">
        <f>'[1]Report'!$Z$59+'[1]Report'!$Z$61+'[1]Report'!$Z$62+'[1]Report'!$Z$63+'[1]Report'!$Z$68+'[1]Report'!$Z$69</f>
        <v>31973.1</v>
      </c>
      <c r="F61" s="66">
        <f>'[1]Report'!$Z$55+'[1]Report'!$Z$87</f>
        <v>7047.009999999999</v>
      </c>
      <c r="G61" s="72">
        <f>'[1]Report'!$Z$84+'[1]Report'!$Z$83+'[1]Report'!$Z$82+'[1]Report'!$Z$73+'[1]Report'!$Z$72+'[1]Report'!$Z$54+'[1]Report'!$Z$53</f>
        <v>16758.09</v>
      </c>
      <c r="H61" s="72">
        <f>'[1]Report'!$Z$57+'[1]Report'!$Z$66</f>
        <v>872.29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-12225.309999999983</v>
      </c>
      <c r="E62" s="79">
        <f>E60-E61</f>
        <v>228.70999999999913</v>
      </c>
      <c r="F62" s="79">
        <f>F60-F61</f>
        <v>-166.09999999999945</v>
      </c>
      <c r="G62" s="81">
        <f>G60-G61</f>
        <v>-1522.010000000002</v>
      </c>
      <c r="H62" s="81">
        <f>H60-H61</f>
        <v>-872.29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D60+'[1]Report'!$U$65</f>
        <v>59087.82000000001</v>
      </c>
      <c r="E63" s="73">
        <f>E60+'[1]Report'!$U$61+'[1]Report'!$U$62+'[1]Report'!$U$63</f>
        <v>29437.28</v>
      </c>
      <c r="F63" s="73">
        <f>F60+'[1]Report'!$U$55</f>
        <v>6742.63</v>
      </c>
      <c r="G63" s="74">
        <f>G60+'[1]Report'!$U$72+'[1]Report'!$U$82</f>
        <v>14832.639999999998</v>
      </c>
      <c r="H63" s="74">
        <f>H60</f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-2764.529999999999</v>
      </c>
      <c r="F64" s="44">
        <f>F63-F60</f>
        <v>-138.27999999999975</v>
      </c>
      <c r="G64" s="44">
        <f>G63-G60</f>
        <v>-403.4400000000005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145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3" t="s">
        <v>101</v>
      </c>
      <c r="B68" s="114"/>
      <c r="C68" s="114"/>
      <c r="D68" s="114"/>
      <c r="E68" s="114"/>
      <c r="F68" s="114"/>
      <c r="G68" s="114"/>
      <c r="H68" s="11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-3306.249999999999</v>
      </c>
    </row>
    <row r="73" spans="1:8" ht="25.5" customHeight="1" thickBot="1">
      <c r="A73" s="113" t="s">
        <v>107</v>
      </c>
      <c r="B73" s="114"/>
      <c r="C73" s="114"/>
      <c r="D73" s="114"/>
      <c r="E73" s="114"/>
      <c r="F73" s="114"/>
      <c r="G73" s="114"/>
      <c r="H73" s="11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/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5"/>
      <c r="F75" s="126"/>
      <c r="G75" s="12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2" t="s">
        <v>167</v>
      </c>
      <c r="F76" s="123"/>
      <c r="G76" s="123"/>
      <c r="H76" s="124"/>
    </row>
    <row r="77" ht="12.75">
      <c r="A77" s="1"/>
    </row>
    <row r="78" ht="12.75">
      <c r="A78" s="1"/>
    </row>
    <row r="79" spans="1:8" ht="38.25" customHeight="1">
      <c r="A79" s="121" t="s">
        <v>172</v>
      </c>
      <c r="B79" s="121"/>
      <c r="C79" s="121"/>
      <c r="D79" s="121"/>
      <c r="E79" s="121"/>
      <c r="F79" s="121"/>
      <c r="G79" s="121"/>
      <c r="H79" s="12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8" t="s">
        <v>115</v>
      </c>
      <c r="D82" s="129"/>
      <c r="E82" s="130"/>
    </row>
    <row r="83" spans="1:5" ht="18.75" customHeight="1" thickBot="1">
      <c r="A83" s="29">
        <v>2</v>
      </c>
      <c r="B83" s="4" t="s">
        <v>116</v>
      </c>
      <c r="C83" s="128" t="s">
        <v>117</v>
      </c>
      <c r="D83" s="129"/>
      <c r="E83" s="130"/>
    </row>
    <row r="84" spans="1:5" ht="16.5" customHeight="1" thickBot="1">
      <c r="A84" s="29">
        <v>3</v>
      </c>
      <c r="B84" s="4" t="s">
        <v>118</v>
      </c>
      <c r="C84" s="128" t="s">
        <v>119</v>
      </c>
      <c r="D84" s="129"/>
      <c r="E84" s="130"/>
    </row>
    <row r="85" spans="1:5" ht="13.5" thickBot="1">
      <c r="A85" s="29">
        <v>4</v>
      </c>
      <c r="B85" s="4" t="s">
        <v>16</v>
      </c>
      <c r="C85" s="128" t="s">
        <v>120</v>
      </c>
      <c r="D85" s="129"/>
      <c r="E85" s="130"/>
    </row>
    <row r="86" spans="1:5" ht="24" customHeight="1" thickBot="1">
      <c r="A86" s="29">
        <v>5</v>
      </c>
      <c r="B86" s="4" t="s">
        <v>86</v>
      </c>
      <c r="C86" s="128" t="s">
        <v>121</v>
      </c>
      <c r="D86" s="129"/>
      <c r="E86" s="130"/>
    </row>
    <row r="87" spans="1:5" ht="21" customHeight="1" thickBot="1">
      <c r="A87" s="30">
        <v>6</v>
      </c>
      <c r="B87" s="31" t="s">
        <v>122</v>
      </c>
      <c r="C87" s="128" t="s">
        <v>123</v>
      </c>
      <c r="D87" s="129"/>
      <c r="E87" s="130"/>
    </row>
    <row r="89" ht="12.75">
      <c r="B89" t="s">
        <v>173</v>
      </c>
    </row>
    <row r="90" spans="2:4" ht="12.75">
      <c r="B90" s="147" t="s">
        <v>174</v>
      </c>
      <c r="C90" s="147" t="s">
        <v>175</v>
      </c>
      <c r="D90" s="147" t="s">
        <v>176</v>
      </c>
    </row>
    <row r="91" spans="2:4" ht="12.75">
      <c r="B91" s="147" t="s">
        <v>177</v>
      </c>
      <c r="C91" s="148">
        <f>'[1]Report'!$X$86</f>
        <v>482.6</v>
      </c>
      <c r="D91" s="148">
        <f>'[1]Report'!$Z$86</f>
        <v>798.3900000000001</v>
      </c>
    </row>
    <row r="92" spans="2:4" ht="12.75">
      <c r="B92" s="147" t="s">
        <v>178</v>
      </c>
      <c r="C92" s="148">
        <f>'[1]Report'!$X$67</f>
        <v>550.84</v>
      </c>
      <c r="D92" s="148">
        <f>'[1]Report'!$Z$67</f>
        <v>782.38</v>
      </c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2:G72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2017-03-12T03:04:39Z</dcterms:modified>
  <cp:category/>
  <cp:version/>
  <cp:contentType/>
  <cp:contentStatus/>
</cp:coreProperties>
</file>