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'2.8.'!$A$1:$H$91</definedName>
  </definedNames>
  <calcPr fullCalcOnLoad="1"/>
</workbook>
</file>

<file path=xl/sharedStrings.xml><?xml version="1.0" encoding="utf-8"?>
<sst xmlns="http://schemas.openxmlformats.org/spreadsheetml/2006/main" count="283" uniqueCount="179">
  <si>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</si>
  <si>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</si>
  <si>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</si>
  <si>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</si>
  <si>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</si>
  <si>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</si>
  <si>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</si>
  <si>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</si>
  <si>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</si>
  <si>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</si>
  <si>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</si>
  <si>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</si>
  <si>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</si>
  <si>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</si>
  <si>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</si>
  <si>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</si>
  <si>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</si>
  <si>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</si>
  <si>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</si>
  <si>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</si>
  <si>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</si>
  <si>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</si>
  <si>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</si>
  <si>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</si>
  <si>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</si>
  <si>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</si>
  <si>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</si>
  <si>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</si>
  <si>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</si>
  <si>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</si>
  <si>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</si>
  <si>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</si>
  <si>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</si>
  <si>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</si>
  <si>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</si>
  <si>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</si>
  <si>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</si>
  <si>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</si>
  <si>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</si>
  <si>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</si>
  <si>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</si>
  <si>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</si>
  <si>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</si>
  <si>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</si>
  <si>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</si>
  <si>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</si>
  <si>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</si>
  <si>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</si>
  <si>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</si>
  <si>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</si>
  <si>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</si>
  <si>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</si>
  <si>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</si>
  <si>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</si>
  <si>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</si>
  <si>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</si>
  <si>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</si>
  <si>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</si>
  <si>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</si>
  <si>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</si>
  <si>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</si>
  <si>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</si>
  <si>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</si>
  <si>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</si>
  <si>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</si>
  <si>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</si>
  <si>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</si>
  <si>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</si>
  <si>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</si>
  <si>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</si>
  <si>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</si>
  <si>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</si>
  <si>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</si>
  <si>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</si>
  <si>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</si>
  <si>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</si>
  <si>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</si>
  <si>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</si>
  <si>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</si>
  <si>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</si>
  <si>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</si>
  <si>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</si>
  <si>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</si>
  <si>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</si>
  <si>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</si>
  <si>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</si>
  <si>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</si>
  <si>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</si>
  <si>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</si>
  <si>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</si>
  <si>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</si>
  <si>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</si>
  <si>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</si>
  <si>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</si>
  <si>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</si>
  <si>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</si>
  <si>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</si>
  <si>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</si>
  <si>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</si>
  <si>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</si>
  <si>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</si>
  <si>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</si>
  <si>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</si>
  <si>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</si>
  <si>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</si>
  <si>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</si>
  <si>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</si>
  <si>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</si>
  <si>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</si>
  <si>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</si>
  <si>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</si>
  <si>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</si>
  <si>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</si>
  <si>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</si>
  <si>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</si>
  <si>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</si>
  <si>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</si>
  <si>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</si>
  <si>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</si>
  <si>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</si>
  <si>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</si>
  <si>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</si>
  <si>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</si>
  <si>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</si>
  <si>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</si>
  <si>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</si>
  <si>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</si>
  <si>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</si>
  <si>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</si>
  <si>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</si>
  <si>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</si>
  <si>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</si>
  <si>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</si>
  <si>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</si>
  <si>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</si>
  <si>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</si>
  <si>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</si>
  <si>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</si>
  <si>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</si>
  <si>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</si>
  <si>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</si>
  <si>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</si>
  <si>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</si>
  <si>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</si>
  <si>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</si>
  <si>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</si>
  <si>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</si>
  <si>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</si>
  <si>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</si>
  <si>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</si>
  <si>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</si>
  <si>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</si>
  <si>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</si>
  <si>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</si>
  <si>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</si>
  <si>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</si>
  <si>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</si>
  <si>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</si>
  <si>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</si>
  <si>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</si>
  <si>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</si>
  <si>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</si>
  <si>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</si>
  <si>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</si>
  <si>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</si>
  <si>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</si>
  <si>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</si>
  <si>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</si>
  <si>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</si>
  <si>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</si>
  <si>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</si>
  <si>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</si>
  <si>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</si>
  <si>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</si>
  <si>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</si>
  <si>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</si>
  <si>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</si>
  <si>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</si>
  <si>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ШКОЛЬНАЯ, д.7                                                                                                                                                          за 2015  год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</si>
</sst>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30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24" borderId="17" xfId="0" applyNumberFormat="1" applyFont="1" applyFill="1" applyBorder="1" applyAlignment="1">
      <alignment/>
    </xf>
    <xf numFmtId="0" fontId="4" fillId="24" borderId="24" xfId="0" applyFont="1" applyFill="1" applyBorder="1" applyAlignment="1">
      <alignment wrapText="1"/>
    </xf>
    <xf numFmtId="0" fontId="4" fillId="24" borderId="10" xfId="0" applyFont="1" applyFill="1" applyBorder="1" applyAlignment="1">
      <alignment wrapText="1"/>
    </xf>
    <xf numFmtId="2" fontId="4" fillId="25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24" borderId="31" xfId="0" applyFont="1" applyFill="1" applyBorder="1" applyAlignment="1">
      <alignment wrapText="1"/>
    </xf>
    <xf numFmtId="0" fontId="4" fillId="24" borderId="11" xfId="0" applyFont="1" applyFill="1" applyBorder="1" applyAlignment="1">
      <alignment wrapText="1"/>
    </xf>
    <xf numFmtId="0" fontId="4" fillId="24" borderId="27" xfId="0" applyFont="1" applyFill="1" applyBorder="1" applyAlignment="1">
      <alignment wrapText="1"/>
    </xf>
    <xf numFmtId="0" fontId="4" fillId="24" borderId="15" xfId="0" applyFont="1" applyFill="1" applyBorder="1" applyAlignment="1">
      <alignment wrapText="1"/>
    </xf>
    <xf numFmtId="0" fontId="4" fillId="24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24" borderId="10" xfId="0" applyFont="1" applyFill="1" applyBorder="1" applyAlignment="1">
      <alignment horizontal="center" vertical="top" wrapText="1"/>
    </xf>
    <xf numFmtId="0" fontId="0" fillId="25" borderId="10" xfId="0" applyFont="1" applyFill="1" applyBorder="1" applyAlignment="1">
      <alignment vertical="top" wrapText="1"/>
    </xf>
    <xf numFmtId="0" fontId="4" fillId="25" borderId="10" xfId="0" applyFont="1" applyFill="1" applyBorder="1" applyAlignment="1">
      <alignment wrapText="1"/>
    </xf>
    <xf numFmtId="0" fontId="4" fillId="25" borderId="15" xfId="0" applyFont="1" applyFill="1" applyBorder="1" applyAlignment="1">
      <alignment wrapText="1"/>
    </xf>
    <xf numFmtId="0" fontId="4" fillId="25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24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24" borderId="18" xfId="0" applyNumberFormat="1" applyFont="1" applyFill="1" applyBorder="1" applyAlignment="1">
      <alignment horizontal="right" vertical="top" wrapText="1"/>
    </xf>
    <xf numFmtId="4" fontId="4" fillId="24" borderId="32" xfId="0" applyNumberFormat="1" applyFont="1" applyFill="1" applyBorder="1" applyAlignment="1">
      <alignment horizontal="right" vertical="top" wrapText="1"/>
    </xf>
    <xf numFmtId="4" fontId="4" fillId="25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25" borderId="18" xfId="0" applyNumberFormat="1" applyFont="1" applyFill="1" applyBorder="1" applyAlignment="1">
      <alignment horizontal="right" vertical="top" wrapText="1"/>
    </xf>
    <xf numFmtId="4" fontId="4" fillId="24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24" borderId="10" xfId="0" applyNumberFormat="1" applyFont="1" applyFill="1" applyBorder="1" applyAlignment="1">
      <alignment wrapText="1"/>
    </xf>
    <xf numFmtId="4" fontId="4" fillId="24" borderId="10" xfId="0" applyNumberFormat="1" applyFont="1" applyFill="1" applyBorder="1" applyAlignment="1">
      <alignment wrapText="1"/>
    </xf>
    <xf numFmtId="2" fontId="4" fillId="24" borderId="11" xfId="0" applyNumberFormat="1" applyFont="1" applyFill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wrapText="1"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45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vertical="top" wrapText="1"/>
    </xf>
    <xf numFmtId="0" fontId="4" fillId="0" borderId="33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38" xfId="0" applyFont="1" applyBorder="1" applyAlignment="1">
      <alignment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0" xfId="0" applyFont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1"/>
  <sheetViews>
    <sheetView tabSelected="1" view="pageBreakPreview" zoomScaleSheetLayoutView="100" zoomScalePageLayoutView="0" workbookViewId="0" topLeftCell="A1">
      <selection activeCell="H67" sqref="H67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33" t="s">
        <v>178</v>
      </c>
      <c r="B1" s="133"/>
      <c r="C1" s="133"/>
      <c r="D1" s="133"/>
      <c r="E1" s="133"/>
      <c r="F1" s="133"/>
      <c r="G1" s="133"/>
      <c r="H1" s="133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43"/>
      <c r="E3" s="111"/>
      <c r="F3" s="14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34"/>
      <c r="E4" s="135"/>
      <c r="F4" s="136"/>
      <c r="G4" s="10">
        <v>42460</v>
      </c>
      <c r="H4" s="5"/>
    </row>
    <row r="5" spans="1:8" ht="26.25" thickBot="1">
      <c r="A5" s="4" t="s">
        <v>9</v>
      </c>
      <c r="B5" s="4" t="s">
        <v>10</v>
      </c>
      <c r="C5" s="3"/>
      <c r="D5" s="137"/>
      <c r="E5" s="138"/>
      <c r="F5" s="139"/>
      <c r="G5" s="35">
        <v>42005</v>
      </c>
      <c r="H5" s="35"/>
    </row>
    <row r="6" spans="1:8" ht="26.25" thickBot="1">
      <c r="A6" s="4" t="s">
        <v>11</v>
      </c>
      <c r="B6" s="4" t="s">
        <v>12</v>
      </c>
      <c r="C6" s="3"/>
      <c r="D6" s="140"/>
      <c r="E6" s="141"/>
      <c r="F6" s="142"/>
      <c r="G6" s="36">
        <v>42369</v>
      </c>
      <c r="H6" s="5"/>
    </row>
    <row r="7" spans="1:8" ht="38.25" customHeight="1" thickBot="1">
      <c r="A7" s="149" t="s">
        <v>13</v>
      </c>
      <c r="B7" s="150"/>
      <c r="C7" s="150"/>
      <c r="D7" s="151"/>
      <c r="E7" s="151"/>
      <c r="F7" s="151"/>
      <c r="G7" s="150"/>
      <c r="H7" s="152"/>
    </row>
    <row r="8" spans="1:8" ht="33" customHeight="1" thickBot="1">
      <c r="A8" s="40" t="s">
        <v>0</v>
      </c>
      <c r="B8" s="39" t="s">
        <v>1</v>
      </c>
      <c r="C8" s="41" t="s">
        <v>2</v>
      </c>
      <c r="D8" s="145" t="s">
        <v>3</v>
      </c>
      <c r="E8" s="146"/>
      <c r="F8" s="14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10" t="s">
        <v>15</v>
      </c>
      <c r="E9" s="111"/>
      <c r="F9" s="112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10" t="s">
        <v>18</v>
      </c>
      <c r="E10" s="111"/>
      <c r="F10" s="112"/>
      <c r="G10" s="63">
        <v>10107.87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10" t="s">
        <v>20</v>
      </c>
      <c r="E11" s="111"/>
      <c r="F11" s="112"/>
      <c r="G11" s="90">
        <f>10336.4+14062.79+4080.57+5878.85+1630.57+7309.93</f>
        <v>43299.11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13" t="s">
        <v>23</v>
      </c>
      <c r="E12" s="114"/>
      <c r="F12" s="115"/>
      <c r="G12" s="91">
        <v>2589.38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4" t="s">
        <v>26</v>
      </c>
      <c r="E13" s="95"/>
      <c r="F13" s="96"/>
      <c r="G13" s="65">
        <f>0</f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4" t="s">
        <v>29</v>
      </c>
      <c r="E14" s="95"/>
      <c r="F14" s="96"/>
      <c r="G14" s="92">
        <f>8104.6+1620.92</f>
        <v>9725.52</v>
      </c>
      <c r="H14" s="5"/>
    </row>
    <row r="15" spans="1:8" ht="26.25" customHeight="1" thickBot="1">
      <c r="A15" s="4"/>
      <c r="B15" s="6"/>
      <c r="C15" s="3" t="s">
        <v>16</v>
      </c>
      <c r="D15" s="104" t="s">
        <v>156</v>
      </c>
      <c r="E15" s="95"/>
      <c r="F15" s="96"/>
      <c r="G15" s="93">
        <f>114.2+1099.12+552.51+4962.99</f>
        <v>6728.82</v>
      </c>
      <c r="H15" s="5"/>
    </row>
    <row r="16" spans="1:8" ht="13.5" customHeight="1" thickBot="1">
      <c r="A16" s="4"/>
      <c r="B16" s="6"/>
      <c r="C16" s="3" t="s">
        <v>16</v>
      </c>
      <c r="D16" s="104" t="s">
        <v>157</v>
      </c>
      <c r="E16" s="95"/>
      <c r="F16" s="96"/>
      <c r="G16" s="94">
        <f>7309.93+G14-G15</f>
        <v>10306.630000000001</v>
      </c>
      <c r="H16" s="49"/>
    </row>
    <row r="17" spans="1:8" ht="13.5" customHeight="1" thickBot="1">
      <c r="A17" s="4"/>
      <c r="B17" s="6"/>
      <c r="C17" s="3" t="s">
        <v>16</v>
      </c>
      <c r="D17" s="104" t="s">
        <v>158</v>
      </c>
      <c r="E17" s="95"/>
      <c r="F17" s="96"/>
      <c r="G17" s="63">
        <v>2022</v>
      </c>
      <c r="H17" s="5"/>
    </row>
    <row r="18" spans="1:8" ht="24.75" customHeight="1" thickBot="1">
      <c r="A18" s="4"/>
      <c r="B18" s="6"/>
      <c r="C18" s="3" t="s">
        <v>16</v>
      </c>
      <c r="D18" s="104" t="s">
        <v>18</v>
      </c>
      <c r="E18" s="95"/>
      <c r="F18" s="96"/>
      <c r="G18" s="14">
        <f>G10</f>
        <v>10107.87</v>
      </c>
      <c r="H18" s="5"/>
    </row>
    <row r="19" spans="1:8" ht="27" customHeight="1" thickBot="1">
      <c r="A19" s="4"/>
      <c r="B19" s="6"/>
      <c r="C19" s="3" t="s">
        <v>16</v>
      </c>
      <c r="D19" s="104" t="s">
        <v>55</v>
      </c>
      <c r="E19" s="95"/>
      <c r="F19" s="96"/>
      <c r="G19" s="73">
        <f>G18+G15-G17</f>
        <v>14814.690000000002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16" t="s">
        <v>32</v>
      </c>
      <c r="E20" s="117"/>
      <c r="F20" s="118"/>
      <c r="G20" s="65">
        <f>1537.22+8157.93</f>
        <v>9695.15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10" t="s">
        <v>151</v>
      </c>
      <c r="E21" s="111"/>
      <c r="F21" s="112"/>
      <c r="G21" s="64">
        <f>8827.6+1765.52</f>
        <v>10593.12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10" t="s">
        <v>152</v>
      </c>
      <c r="E22" s="111"/>
      <c r="F22" s="112"/>
      <c r="G22" s="64">
        <f>525.12+2625.6</f>
        <v>3150.72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24" t="s">
        <v>153</v>
      </c>
      <c r="E23" s="125"/>
      <c r="F23" s="126"/>
      <c r="G23" s="64">
        <f>16475.6+3295.12</f>
        <v>19770.719999999998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10" t="s">
        <v>35</v>
      </c>
      <c r="E24" s="111"/>
      <c r="F24" s="112"/>
      <c r="G24" s="87">
        <f>G25+G26+G27+G28+G29+G30</f>
        <v>57875.47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13" t="s">
        <v>38</v>
      </c>
      <c r="E25" s="114"/>
      <c r="F25" s="115"/>
      <c r="G25" s="82">
        <f>178.81+2225.17+994.76+1161.71+343.68+1099.12+1645.04+4962.99+5205.01+143.23+10427.54+4669.03</f>
        <v>33056.090000000004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4" t="s">
        <v>41</v>
      </c>
      <c r="E26" s="95"/>
      <c r="F26" s="96"/>
      <c r="G26" s="12">
        <f>110.74+341.7+372.17+415.49+694.91+324.06</f>
        <v>2259.0699999999997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4" t="s">
        <v>44</v>
      </c>
      <c r="E27" s="95"/>
      <c r="F27" s="96"/>
      <c r="G27" s="82">
        <f>523.94+154.48+552.51+601.77+969.4+232.15+108.29+124.38+36.99+114.2</f>
        <v>3418.1099999999997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4" t="s">
        <v>47</v>
      </c>
      <c r="E28" s="95"/>
      <c r="F28" s="96"/>
      <c r="G28" s="76">
        <f>2859.56+1018.22+3048.49+3186.69+2621.18+6408.06</f>
        <v>19142.2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4" t="s">
        <v>124</v>
      </c>
      <c r="E29" s="95"/>
      <c r="F29" s="96"/>
      <c r="G29" s="82">
        <v>0</v>
      </c>
      <c r="H29" s="83"/>
      <c r="I29" s="79"/>
    </row>
    <row r="30" spans="1:9" ht="13.5" customHeight="1" thickBot="1">
      <c r="A30" s="4"/>
      <c r="B30" s="13"/>
      <c r="C30" s="3"/>
      <c r="D30" s="104" t="s">
        <v>166</v>
      </c>
      <c r="E30" s="95"/>
      <c r="F30" s="95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4" t="s">
        <v>174</v>
      </c>
      <c r="E31" s="95"/>
      <c r="F31" s="95"/>
      <c r="G31" s="85">
        <v>0</v>
      </c>
      <c r="H31" s="84"/>
      <c r="I31" s="79"/>
    </row>
    <row r="32" spans="1:10" ht="13.5" customHeight="1" thickBot="1">
      <c r="A32" s="4"/>
      <c r="B32" s="13"/>
      <c r="C32" s="3"/>
      <c r="D32" s="104" t="s">
        <v>175</v>
      </c>
      <c r="E32" s="95"/>
      <c r="F32" s="95"/>
      <c r="G32" s="85">
        <v>0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4" t="s">
        <v>177</v>
      </c>
      <c r="E33" s="95"/>
      <c r="F33" s="95"/>
      <c r="G33" s="86">
        <v>0</v>
      </c>
      <c r="H33" s="84"/>
      <c r="I33" s="79"/>
    </row>
    <row r="34" spans="1:9" ht="13.5" customHeight="1" thickBot="1">
      <c r="A34" s="4"/>
      <c r="B34" s="13"/>
      <c r="C34" s="3"/>
      <c r="D34" s="104" t="s">
        <v>176</v>
      </c>
      <c r="E34" s="95"/>
      <c r="F34" s="95"/>
      <c r="G34" s="86">
        <v>0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4" t="s">
        <v>51</v>
      </c>
      <c r="E35" s="95"/>
      <c r="F35" s="96"/>
      <c r="G35" s="66">
        <f>G24+G10</f>
        <v>67983.34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4" t="s">
        <v>53</v>
      </c>
      <c r="E36" s="95"/>
      <c r="F36" s="96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4" t="s">
        <v>55</v>
      </c>
      <c r="E37" s="95"/>
      <c r="F37" s="96"/>
      <c r="G37" s="73">
        <f>G19</f>
        <v>14814.690000000002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4" t="s">
        <v>57</v>
      </c>
      <c r="E38" s="95"/>
      <c r="F38" s="96"/>
      <c r="G38" s="88">
        <f>G11+G12-G24</f>
        <v>-11986.980000000003</v>
      </c>
      <c r="H38" s="49"/>
    </row>
    <row r="39" spans="1:8" ht="38.25" customHeight="1" thickBot="1">
      <c r="A39" s="130" t="s">
        <v>58</v>
      </c>
      <c r="B39" s="131"/>
      <c r="C39" s="131"/>
      <c r="D39" s="131"/>
      <c r="E39" s="131"/>
      <c r="F39" s="150"/>
      <c r="G39" s="131"/>
      <c r="H39" s="15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2022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80" t="s">
        <v>136</v>
      </c>
      <c r="G42" s="60">
        <v>3810334293</v>
      </c>
      <c r="H42" s="61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9695.15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3.36</v>
      </c>
      <c r="F44" s="81" t="s">
        <v>138</v>
      </c>
      <c r="G44" s="60">
        <v>3837003965</v>
      </c>
      <c r="H44" s="61">
        <f>G21</f>
        <v>10593.12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0.69</v>
      </c>
      <c r="F45" s="59" t="s">
        <v>139</v>
      </c>
      <c r="G45" s="60">
        <v>3848006622</v>
      </c>
      <c r="H45" s="61">
        <f>G22</f>
        <v>3150.72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4.33</v>
      </c>
      <c r="F46" s="62" t="s">
        <v>139</v>
      </c>
      <c r="G46" s="60">
        <v>3848006622</v>
      </c>
      <c r="H46" s="61">
        <f>G23</f>
        <v>19770.719999999998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48"/>
      <c r="G47" s="96"/>
      <c r="H47" s="61">
        <f>SUM(H41:H46)</f>
        <v>45231.71</v>
      </c>
    </row>
    <row r="48" spans="1:8" ht="19.5" customHeight="1" thickBot="1">
      <c r="A48" s="130" t="s">
        <v>64</v>
      </c>
      <c r="B48" s="131"/>
      <c r="C48" s="131"/>
      <c r="D48" s="131"/>
      <c r="E48" s="131"/>
      <c r="F48" s="131"/>
      <c r="G48" s="131"/>
      <c r="H48" s="132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8" t="s">
        <v>141</v>
      </c>
      <c r="E49" s="99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8" t="s">
        <v>69</v>
      </c>
      <c r="E50" s="99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8" t="s">
        <v>71</v>
      </c>
      <c r="E51" s="99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8" t="s">
        <v>73</v>
      </c>
      <c r="E52" s="99"/>
      <c r="F52" s="56">
        <v>0</v>
      </c>
      <c r="G52" s="51"/>
      <c r="H52" s="49"/>
    </row>
    <row r="53" spans="1:8" ht="18.75" customHeight="1" thickBot="1">
      <c r="A53" s="153" t="s">
        <v>74</v>
      </c>
      <c r="B53" s="154"/>
      <c r="C53" s="154"/>
      <c r="D53" s="154"/>
      <c r="E53" s="154"/>
      <c r="F53" s="154"/>
      <c r="G53" s="154"/>
      <c r="H53" s="155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8" t="s">
        <v>15</v>
      </c>
      <c r="E54" s="99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8" t="s">
        <v>18</v>
      </c>
      <c r="E55" s="99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8" t="s">
        <v>20</v>
      </c>
      <c r="E56" s="99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8" t="s">
        <v>53</v>
      </c>
      <c r="E57" s="99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8" t="s">
        <v>55</v>
      </c>
      <c r="E58" s="99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22" t="s">
        <v>57</v>
      </c>
      <c r="E59" s="123"/>
      <c r="F59" s="57">
        <f>D66+E66+F66+G66+H66</f>
        <v>59358.95999999998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v>0</v>
      </c>
      <c r="E63" s="76">
        <f>E64/117.48</f>
        <v>112.90560095335375</v>
      </c>
      <c r="F63" s="76">
        <f>F64/12</f>
        <v>340.7441666666667</v>
      </c>
      <c r="G63" s="77">
        <f>G64/18.26</f>
        <v>452.48466593647316</v>
      </c>
      <c r="H63" s="78">
        <f>H64/0.88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33666.36+170099.25</f>
        <v>203765.61</v>
      </c>
      <c r="E64" s="65">
        <f>10371.3+2892.85</f>
        <v>13264.15</v>
      </c>
      <c r="F64" s="65">
        <f>845.44+3243.49</f>
        <v>4088.93</v>
      </c>
      <c r="G64" s="72">
        <f>4822.28+1681.98+1310.88+447.23</f>
        <v>8262.37</v>
      </c>
      <c r="H64" s="68">
        <f>0</f>
        <v>0</v>
      </c>
      <c r="I64" s="48"/>
    </row>
    <row r="65" spans="1:8" ht="32.25" customHeight="1" thickBot="1">
      <c r="A65" s="4" t="s">
        <v>87</v>
      </c>
      <c r="B65" s="4" t="s">
        <v>90</v>
      </c>
      <c r="C65" s="3"/>
      <c r="D65" s="65">
        <f>8698.95+109598.88+2371.76+23083.98</f>
        <v>143753.57</v>
      </c>
      <c r="E65" s="65">
        <f>162.14+3061.91+422.86+9865.06</f>
        <v>13511.97</v>
      </c>
      <c r="F65" s="65">
        <f>76.66+3030.1+43.67+844.92</f>
        <v>3995.35</v>
      </c>
      <c r="G65" s="69">
        <f>68.54+1362.3+23.24+414.29+217.1+4958.04+73.61+1642.76</f>
        <v>8759.88</v>
      </c>
      <c r="H65" s="69">
        <v>1.33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60012.03999999998</v>
      </c>
      <c r="E66" s="76">
        <f>E64-E65</f>
        <v>-247.8199999999997</v>
      </c>
      <c r="F66" s="76">
        <f>F64-F65</f>
        <v>93.57999999999993</v>
      </c>
      <c r="G66" s="78">
        <f>G64-G65</f>
        <v>-497.5099999999984</v>
      </c>
      <c r="H66" s="78">
        <f>H64-H65</f>
        <v>-1.33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33666.36+170099.25</f>
        <v>203765.61</v>
      </c>
      <c r="E67" s="70">
        <f>10334.33+2892.85</f>
        <v>13227.18</v>
      </c>
      <c r="F67" s="70">
        <f>902.53+3294.77</f>
        <v>4197.3</v>
      </c>
      <c r="G67" s="71">
        <f>1729.78+4963.22+1363.2+462.15</f>
        <v>8518.35</v>
      </c>
      <c r="H67" s="71">
        <f>291.7</f>
        <v>291.7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-36.969999999999345</v>
      </c>
      <c r="F68" s="44">
        <f>F67-F64</f>
        <v>108.37000000000035</v>
      </c>
      <c r="G68" s="44">
        <f>G67-G64</f>
        <v>255.97999999999956</v>
      </c>
      <c r="H68" s="44">
        <f>H67-H64</f>
        <v>291.7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27" t="s">
        <v>145</v>
      </c>
      <c r="E69" s="128"/>
      <c r="F69" s="128"/>
      <c r="G69" s="128"/>
      <c r="H69" s="129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97" t="s">
        <v>145</v>
      </c>
      <c r="E70" s="105"/>
      <c r="F70" s="105"/>
      <c r="G70" s="105"/>
      <c r="H70" s="10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30" t="s">
        <v>101</v>
      </c>
      <c r="B72" s="131"/>
      <c r="C72" s="131"/>
      <c r="D72" s="131"/>
      <c r="E72" s="131"/>
      <c r="F72" s="131"/>
      <c r="G72" s="131"/>
      <c r="H72" s="132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4"/>
      <c r="F73" s="95"/>
      <c r="G73" s="96"/>
      <c r="H73" s="26">
        <v>0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4"/>
      <c r="F74" s="95"/>
      <c r="G74" s="96"/>
      <c r="H74" s="26">
        <v>0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4"/>
      <c r="F75" s="95"/>
      <c r="G75" s="96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97"/>
      <c r="F76" s="105"/>
      <c r="G76" s="106"/>
      <c r="H76" s="26">
        <f>D68+E68+F68+G68+H68</f>
        <v>619.0800000000006</v>
      </c>
    </row>
    <row r="77" spans="1:8" ht="25.5" customHeight="1" thickBot="1">
      <c r="A77" s="130" t="s">
        <v>107</v>
      </c>
      <c r="B77" s="131"/>
      <c r="C77" s="131"/>
      <c r="D77" s="131"/>
      <c r="E77" s="131"/>
      <c r="F77" s="131"/>
      <c r="G77" s="131"/>
      <c r="H77" s="132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4"/>
      <c r="F78" s="95"/>
      <c r="G78" s="96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07"/>
      <c r="F79" s="108"/>
      <c r="G79" s="109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01" t="s">
        <v>167</v>
      </c>
      <c r="F80" s="102"/>
      <c r="G80" s="102"/>
      <c r="H80" s="103"/>
    </row>
    <row r="81" ht="12.75">
      <c r="A81" s="1"/>
    </row>
    <row r="82" ht="12.75">
      <c r="A82" s="1"/>
    </row>
    <row r="83" spans="1:8" ht="38.25" customHeight="1">
      <c r="A83" s="100" t="s">
        <v>172</v>
      </c>
      <c r="B83" s="100"/>
      <c r="C83" s="100"/>
      <c r="D83" s="100"/>
      <c r="E83" s="100"/>
      <c r="F83" s="100"/>
      <c r="G83" s="100"/>
      <c r="H83" s="100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19" t="s">
        <v>115</v>
      </c>
      <c r="D86" s="120"/>
      <c r="E86" s="121"/>
    </row>
    <row r="87" spans="1:5" ht="18.75" customHeight="1" thickBot="1">
      <c r="A87" s="29">
        <v>2</v>
      </c>
      <c r="B87" s="4" t="s">
        <v>116</v>
      </c>
      <c r="C87" s="119" t="s">
        <v>117</v>
      </c>
      <c r="D87" s="120"/>
      <c r="E87" s="121"/>
    </row>
    <row r="88" spans="1:5" ht="16.5" customHeight="1" thickBot="1">
      <c r="A88" s="29">
        <v>3</v>
      </c>
      <c r="B88" s="4" t="s">
        <v>118</v>
      </c>
      <c r="C88" s="119" t="s">
        <v>119</v>
      </c>
      <c r="D88" s="120"/>
      <c r="E88" s="121"/>
    </row>
    <row r="89" spans="1:5" ht="13.5" thickBot="1">
      <c r="A89" s="29">
        <v>4</v>
      </c>
      <c r="B89" s="4" t="s">
        <v>16</v>
      </c>
      <c r="C89" s="119" t="s">
        <v>120</v>
      </c>
      <c r="D89" s="120"/>
      <c r="E89" s="121"/>
    </row>
    <row r="90" spans="1:5" ht="24" customHeight="1" thickBot="1">
      <c r="A90" s="29">
        <v>5</v>
      </c>
      <c r="B90" s="4" t="s">
        <v>86</v>
      </c>
      <c r="C90" s="119" t="s">
        <v>121</v>
      </c>
      <c r="D90" s="120"/>
      <c r="E90" s="121"/>
    </row>
    <row r="91" spans="1:5" ht="21" customHeight="1" thickBot="1">
      <c r="A91" s="30">
        <v>6</v>
      </c>
      <c r="B91" s="31" t="s">
        <v>122</v>
      </c>
      <c r="C91" s="119" t="s">
        <v>123</v>
      </c>
      <c r="D91" s="120"/>
      <c r="E91" s="121"/>
    </row>
  </sheetData>
  <sheetProtection/>
  <mergeCells count="69"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2016-03-23T01:31:38Z</dcterms:modified>
  <cp:category/>
  <cp:version/>
  <cp:contentType/>
  <cp:contentStatus/>
</cp:coreProperties>
</file>