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'2.8.'!$A$1:$H$94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<sst xmlns="http://schemas.openxmlformats.org/spreadsheetml/2006/main" count="288" uniqueCount="184">
  <si>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</si>
  <si>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</si>
  <si>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</si>
  <si>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</si>
  <si>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</si>
  <si>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</si>
  <si>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</si>
  <si>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</si>
  <si>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</si>
  <si>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</si>
  <si>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</si>
  <si>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</si>
  <si>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</si>
  <si>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</si>
  <si>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</si>
  <si>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</si>
  <si>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</si>
  <si>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</si>
  <si>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</si>
  <si>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</si>
  <si>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</si>
  <si>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</si>
  <si>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</si>
  <si>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</si>
  <si>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</si>
  <si>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</si>
  <si>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</si>
  <si>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</si>
  <si>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</si>
  <si>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</si>
  <si>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</si>
  <si>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</si>
  <si>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</si>
  <si>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</si>
  <si>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</si>
  <si>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</si>
  <si>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</si>
  <si>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</si>
  <si>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</si>
  <si>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</si>
  <si>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</si>
  <si>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</si>
  <si>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</si>
  <si>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</si>
  <si>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</si>
  <si>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</si>
  <si>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</si>
  <si>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</si>
  <si>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</si>
  <si>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</si>
  <si>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</si>
  <si>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</si>
  <si>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</si>
  <si>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</si>
  <si>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</si>
  <si>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</si>
  <si>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</si>
  <si>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</si>
  <si>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</si>
  <si>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</si>
  <si>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</si>
  <si>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</si>
  <si>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</si>
  <si>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</si>
  <si>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</si>
  <si>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</si>
  <si>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</si>
  <si>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</si>
  <si>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</si>
  <si>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</si>
  <si>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</si>
  <si>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</si>
  <si>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</si>
  <si>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</si>
  <si>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</si>
  <si>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</si>
  <si>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</si>
  <si>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</si>
  <si>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</si>
  <si>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</si>
  <si>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</si>
  <si>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</si>
  <si>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</si>
  <si>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</si>
  <si>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</si>
  <si>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</si>
  <si>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</si>
  <si>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</si>
  <si>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</si>
  <si>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</si>
  <si>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</si>
  <si>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</si>
  <si>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</si>
  <si>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</si>
  <si>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</si>
  <si>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</si>
  <si>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</si>
  <si>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</si>
  <si>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</si>
  <si>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</si>
  <si>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</si>
  <si>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</si>
  <si>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</si>
  <si>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</si>
  <si>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</si>
  <si>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</si>
  <si>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</si>
  <si>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</si>
  <si>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</si>
  <si>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</si>
  <si>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</si>
  <si>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</si>
  <si>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</si>
  <si>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</si>
  <si>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</si>
  <si>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</si>
  <si>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</si>
  <si>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</si>
  <si>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</si>
  <si>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</si>
  <si>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</si>
  <si>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</si>
  <si>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</si>
  <si>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</si>
  <si>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</si>
  <si>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</si>
  <si>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</si>
  <si>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</si>
  <si>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</si>
  <si>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</si>
  <si>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</si>
  <si>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</si>
  <si>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</si>
  <si>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</si>
  <si>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</si>
  <si>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</si>
  <si>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</si>
  <si>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</si>
  <si>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</si>
  <si>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</si>
  <si>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</si>
  <si>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</si>
  <si>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</si>
  <si>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</si>
  <si>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</si>
  <si>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</si>
  <si>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</si>
  <si>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</si>
  <si>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</si>
  <si>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</si>
  <si>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</si>
  <si>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</si>
  <si>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</si>
  <si>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</si>
  <si>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</si>
  <si>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</si>
  <si>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</si>
  <si>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</si>
  <si>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</si>
  <si>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</si>
  <si>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</si>
  <si>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</si>
  <si>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</si>
  <si>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</si>
  <si>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</si>
  <si>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</si>
  <si>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</si>
  <si>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</si>
  <si>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</si>
  <si>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</si>
  <si>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</si>
  <si>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</si>
  <si>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</si>
  <si>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</si>
  <si>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</si>
  <si>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</si>
  <si>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</si>
  <si>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</si>
  <si>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</si>
  <si>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83 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</si>
  <si>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</si>
  <si>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</si>
  <si>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23</t>
  </si>
  <si>
    <t>кв.1,9,10,11,18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</si>
</sst>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3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1" fillId="0" borderId="32" xfId="0" applyFont="1" applyBorder="1" applyAlignment="1">
      <alignment wrapText="1"/>
    </xf>
    <xf numFmtId="0" fontId="50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35" borderId="32" xfId="0" applyFill="1" applyBorder="1" applyAlignment="1">
      <alignment vertical="center" wrapText="1"/>
    </xf>
    <xf numFmtId="0" fontId="0" fillId="35" borderId="32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52" fillId="0" borderId="33" xfId="0" applyFont="1" applyBorder="1" applyAlignment="1">
      <alignment horizontal="center" vertical="justify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5" xfId="0" applyFont="1" applyFill="1" applyBorder="1" applyAlignment="1">
      <alignment horizontal="center" vertical="top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4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2;%20&#1046;&#1069;&#1059;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98">
          <cell r="X98">
            <v>10632.529999999999</v>
          </cell>
          <cell r="Z98">
            <v>10503.180000000002</v>
          </cell>
        </row>
        <row r="99">
          <cell r="X99">
            <v>69756.20999999999</v>
          </cell>
          <cell r="Z99">
            <v>67692.14</v>
          </cell>
        </row>
        <row r="111">
          <cell r="Z111">
            <v>7.459999999999999</v>
          </cell>
        </row>
        <row r="112">
          <cell r="Z112">
            <v>528.9100000000001</v>
          </cell>
        </row>
        <row r="120">
          <cell r="S120">
            <v>6240.420000000002</v>
          </cell>
          <cell r="X120">
            <v>31828.290000000005</v>
          </cell>
          <cell r="Z120">
            <v>29868.3</v>
          </cell>
        </row>
        <row r="121">
          <cell r="S121">
            <v>56.99</v>
          </cell>
          <cell r="Z121">
            <v>33.06</v>
          </cell>
        </row>
        <row r="122">
          <cell r="X122">
            <v>45051.28999999999</v>
          </cell>
          <cell r="Z122">
            <v>36750.79</v>
          </cell>
        </row>
        <row r="123">
          <cell r="Z123">
            <v>535.8800000000001</v>
          </cell>
        </row>
        <row r="124">
          <cell r="X124">
            <v>23489.670000000002</v>
          </cell>
          <cell r="Z124">
            <v>20402.15</v>
          </cell>
        </row>
        <row r="125">
          <cell r="Z125">
            <v>75.18</v>
          </cell>
        </row>
        <row r="126">
          <cell r="Z126">
            <v>47.580000000000005</v>
          </cell>
        </row>
        <row r="127">
          <cell r="Z127">
            <v>12.209999999999997</v>
          </cell>
        </row>
        <row r="131">
          <cell r="X131">
            <v>56054.729999999996</v>
          </cell>
          <cell r="Z131">
            <v>50369.259999999995</v>
          </cell>
        </row>
        <row r="132">
          <cell r="Z132">
            <v>569.5600000000001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25909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70">
      <selection activeCell="E75" sqref="E75:G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1" t="s">
        <v>179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0"/>
      <c r="E3" s="108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35">
        <v>43100</v>
      </c>
      <c r="H6" s="5"/>
    </row>
    <row r="7" spans="1:8" ht="38.25" customHeight="1" thickBot="1">
      <c r="A7" s="135" t="s">
        <v>13</v>
      </c>
      <c r="B7" s="120"/>
      <c r="C7" s="120"/>
      <c r="D7" s="136"/>
      <c r="E7" s="136"/>
      <c r="F7" s="136"/>
      <c r="G7" s="120"/>
      <c r="H7" s="121"/>
    </row>
    <row r="8" spans="1:8" ht="33" customHeight="1" thickBot="1">
      <c r="A8" s="39" t="s">
        <v>0</v>
      </c>
      <c r="B8" s="38" t="s">
        <v>1</v>
      </c>
      <c r="C8" s="40" t="s">
        <v>2</v>
      </c>
      <c r="D8" s="132" t="s">
        <v>3</v>
      </c>
      <c r="E8" s="133"/>
      <c r="F8" s="134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7" t="s">
        <v>15</v>
      </c>
      <c r="E9" s="108"/>
      <c r="F9" s="10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7" t="s">
        <v>18</v>
      </c>
      <c r="E10" s="108"/>
      <c r="F10" s="109"/>
      <c r="G10" s="63">
        <v>-41994.51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7" t="s">
        <v>20</v>
      </c>
      <c r="E11" s="108"/>
      <c r="F11" s="109"/>
      <c r="G11" s="64">
        <v>59129.44</v>
      </c>
      <c r="H11" s="48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10" t="s">
        <v>23</v>
      </c>
      <c r="E12" s="111"/>
      <c r="F12" s="112"/>
      <c r="G12" s="62">
        <f>G13+G14+G20+G21+G22+G23</f>
        <v>236812.71999999997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6"/>
      <c r="G13" s="65">
        <f>'[1]Report'!$X$124</f>
        <v>23489.670000000002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6"/>
      <c r="G14" s="65">
        <f>'[1]Report'!$X$120</f>
        <v>31828.290000000005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6"/>
      <c r="G15" s="65">
        <f>'[1]Report'!$Z$120+'[1]Report'!$Z$121</f>
        <v>29901.36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6"/>
      <c r="G16" s="66">
        <f>'[1]Report'!$S$120+'[1]Report'!$S$121+G14-G15</f>
        <v>8224.340000000004</v>
      </c>
      <c r="H16" s="48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6"/>
      <c r="G17" s="65">
        <f>'[2]общий свод 2016 '!$K$721</f>
        <v>25909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6"/>
      <c r="G18" s="14">
        <f>G10</f>
        <v>-41994.51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6"/>
      <c r="G19" s="75">
        <f>G18+G15-G17</f>
        <v>-38002.15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5" t="s">
        <v>32</v>
      </c>
      <c r="E20" s="126"/>
      <c r="F20" s="127"/>
      <c r="G20" s="65">
        <f>'[1]Report'!$X$131</f>
        <v>56054.729999999996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07" t="s">
        <v>151</v>
      </c>
      <c r="E21" s="108"/>
      <c r="F21" s="109"/>
      <c r="G21" s="64">
        <f>'[1]Report'!$X$122</f>
        <v>45051.28999999999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07" t="s">
        <v>152</v>
      </c>
      <c r="E22" s="108"/>
      <c r="F22" s="109"/>
      <c r="G22" s="64">
        <f>'[1]Report'!$X$98</f>
        <v>10632.529999999999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37" t="s">
        <v>153</v>
      </c>
      <c r="E23" s="138"/>
      <c r="F23" s="139"/>
      <c r="G23" s="64">
        <f>'[1]Report'!$X$99</f>
        <v>69756.20999999999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07" t="s">
        <v>35</v>
      </c>
      <c r="E24" s="108"/>
      <c r="F24" s="109"/>
      <c r="G24" s="67">
        <f>G25+G26+G27+G28+G29+G30</f>
        <v>216297.19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0" t="s">
        <v>38</v>
      </c>
      <c r="E25" s="111"/>
      <c r="F25" s="112"/>
      <c r="G25" s="84">
        <f>'[1]Report'!$Z$98+'[1]Report'!$Z$99+'[1]Report'!$Z$111+'[1]Report'!$Z$120+'[1]Report'!$Z$121+'[1]Report'!$Z$122+'[1]Report'!$Z$123+'[1]Report'!$Z$124+'[1]Report'!$Z$125+'[1]Report'!$Z$126+'[1]Report'!$Z$127+'[1]Report'!$Z$131</f>
        <v>216297.19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6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6"/>
      <c r="G27" s="84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6"/>
      <c r="G28" s="7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6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104" t="s">
        <v>166</v>
      </c>
      <c r="E30" s="105"/>
      <c r="F30" s="106"/>
      <c r="G30" s="65">
        <v>0</v>
      </c>
      <c r="H30" s="48"/>
      <c r="I30" s="81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04" t="s">
        <v>51</v>
      </c>
      <c r="E31" s="105"/>
      <c r="F31" s="106"/>
      <c r="G31" s="68">
        <f>G24+G10</f>
        <v>174302.68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4" t="s">
        <v>53</v>
      </c>
      <c r="E32" s="105"/>
      <c r="F32" s="106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4" t="s">
        <v>55</v>
      </c>
      <c r="E33" s="105"/>
      <c r="F33" s="106"/>
      <c r="G33" s="75">
        <f>G19</f>
        <v>-38002.15</v>
      </c>
      <c r="H33" s="46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4" t="s">
        <v>57</v>
      </c>
      <c r="E34" s="105"/>
      <c r="F34" s="106"/>
      <c r="G34" s="48">
        <f>G11+G12-G24</f>
        <v>79644.96999999997</v>
      </c>
      <c r="H34" s="48"/>
    </row>
    <row r="35" spans="1:8" ht="38.25" customHeight="1" thickBot="1">
      <c r="A35" s="118" t="s">
        <v>58</v>
      </c>
      <c r="B35" s="119"/>
      <c r="C35" s="119"/>
      <c r="D35" s="119"/>
      <c r="E35" s="119"/>
      <c r="F35" s="120"/>
      <c r="G35" s="119"/>
      <c r="H35" s="121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4" t="s">
        <v>135</v>
      </c>
      <c r="G36" s="45" t="s">
        <v>159</v>
      </c>
      <c r="H36" s="42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7" t="s">
        <v>160</v>
      </c>
      <c r="E37" s="51">
        <v>2.13</v>
      </c>
      <c r="F37" s="58" t="s">
        <v>136</v>
      </c>
      <c r="G37" s="59">
        <v>3810334293</v>
      </c>
      <c r="H37" s="60">
        <f>G17</f>
        <v>25909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0" t="s">
        <v>161</v>
      </c>
      <c r="E38" s="76">
        <v>2.1</v>
      </c>
      <c r="F38" s="82" t="s">
        <v>136</v>
      </c>
      <c r="G38" s="59">
        <v>3810334293</v>
      </c>
      <c r="H38" s="60">
        <f>G13</f>
        <v>23489.670000000002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0" t="s">
        <v>134</v>
      </c>
      <c r="E39" s="51">
        <v>3.85</v>
      </c>
      <c r="F39" s="83" t="s">
        <v>137</v>
      </c>
      <c r="G39" s="59">
        <v>3848000155</v>
      </c>
      <c r="H39" s="60">
        <f>G20</f>
        <v>56054.729999999996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0" t="s">
        <v>134</v>
      </c>
      <c r="E40" s="51">
        <v>3.25</v>
      </c>
      <c r="F40" s="83" t="s">
        <v>138</v>
      </c>
      <c r="G40" s="59">
        <v>3837003965</v>
      </c>
      <c r="H40" s="60">
        <f>G21</f>
        <v>45051.28999999999</v>
      </c>
    </row>
    <row r="41" spans="1:8" ht="68.25" thickBot="1">
      <c r="A41" s="15">
        <v>5</v>
      </c>
      <c r="B41" s="4" t="s">
        <v>129</v>
      </c>
      <c r="C41" s="3" t="s">
        <v>128</v>
      </c>
      <c r="D41" s="57" t="s">
        <v>160</v>
      </c>
      <c r="E41" s="51">
        <v>0.82</v>
      </c>
      <c r="F41" s="58" t="s">
        <v>139</v>
      </c>
      <c r="G41" s="59">
        <v>3848006622</v>
      </c>
      <c r="H41" s="60">
        <f>G22</f>
        <v>10632.529999999999</v>
      </c>
    </row>
    <row r="42" spans="1:8" ht="68.25" thickBot="1">
      <c r="A42" s="15">
        <v>6</v>
      </c>
      <c r="B42" s="16" t="s">
        <v>130</v>
      </c>
      <c r="C42" s="3" t="s">
        <v>128</v>
      </c>
      <c r="D42" s="57" t="s">
        <v>160</v>
      </c>
      <c r="E42" s="51">
        <v>6.37</v>
      </c>
      <c r="F42" s="61" t="s">
        <v>139</v>
      </c>
      <c r="G42" s="59">
        <v>3848006622</v>
      </c>
      <c r="H42" s="60">
        <f>G23</f>
        <v>69756.20999999999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9"/>
      <c r="G43" s="106"/>
      <c r="H43" s="60">
        <f>SUM(H37:H42)</f>
        <v>230893.43</v>
      </c>
    </row>
    <row r="44" spans="1:8" ht="19.5" customHeight="1" thickBot="1">
      <c r="A44" s="118" t="s">
        <v>64</v>
      </c>
      <c r="B44" s="119"/>
      <c r="C44" s="119"/>
      <c r="D44" s="119"/>
      <c r="E44" s="119"/>
      <c r="F44" s="119"/>
      <c r="G44" s="119"/>
      <c r="H44" s="128"/>
    </row>
    <row r="45" spans="1:8" ht="47.25" customHeight="1" thickBot="1">
      <c r="A45" s="50" t="s">
        <v>171</v>
      </c>
      <c r="B45" s="50" t="s">
        <v>66</v>
      </c>
      <c r="C45" s="51" t="s">
        <v>67</v>
      </c>
      <c r="D45" s="116" t="s">
        <v>141</v>
      </c>
      <c r="E45" s="117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16" t="s">
        <v>69</v>
      </c>
      <c r="E46" s="117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16" t="s">
        <v>71</v>
      </c>
      <c r="E47" s="117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16" t="s">
        <v>73</v>
      </c>
      <c r="E48" s="117"/>
      <c r="F48" s="55">
        <v>0</v>
      </c>
      <c r="G48" s="50"/>
      <c r="H48" s="48"/>
    </row>
    <row r="49" spans="1:8" ht="18.75" customHeight="1" thickBot="1">
      <c r="A49" s="171" t="s">
        <v>74</v>
      </c>
      <c r="B49" s="172"/>
      <c r="C49" s="172"/>
      <c r="D49" s="172"/>
      <c r="E49" s="172"/>
      <c r="F49" s="172"/>
      <c r="G49" s="172"/>
      <c r="H49" s="173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16" t="s">
        <v>15</v>
      </c>
      <c r="E50" s="117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16" t="s">
        <v>18</v>
      </c>
      <c r="E51" s="117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16" t="s">
        <v>20</v>
      </c>
      <c r="E52" s="117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16" t="s">
        <v>53</v>
      </c>
      <c r="E53" s="117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16" t="s">
        <v>55</v>
      </c>
      <c r="E54" s="117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0" t="s">
        <v>57</v>
      </c>
      <c r="E55" s="141"/>
      <c r="F55" s="56">
        <f>D62+E62+F62+G62+H62</f>
        <v>-10782.720000000038</v>
      </c>
      <c r="G55" s="52"/>
      <c r="H55" s="54"/>
    </row>
    <row r="56" spans="1:8" ht="30" customHeight="1" thickBot="1">
      <c r="A56" s="18" t="s">
        <v>142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162</v>
      </c>
      <c r="E57" s="69" t="s">
        <v>163</v>
      </c>
      <c r="F57" s="21" t="s">
        <v>164</v>
      </c>
      <c r="G57" s="24" t="s">
        <v>165</v>
      </c>
      <c r="H57" s="41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3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8">
        <f>D60/1638.64</f>
        <v>448.5095933212908</v>
      </c>
      <c r="E59" s="78">
        <f>E60/140.38</f>
        <v>582.5135346915515</v>
      </c>
      <c r="F59" s="78">
        <f>F60/14.34</f>
        <v>1747.5662482566247</v>
      </c>
      <c r="G59" s="79">
        <f>G60/22.34</f>
        <v>2194.511190689346</v>
      </c>
      <c r="H59" s="80">
        <f>H60/0.99</f>
        <v>2493.69696969697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v>734945.76</v>
      </c>
      <c r="E60" s="65">
        <v>81773.25</v>
      </c>
      <c r="F60" s="65">
        <v>25060.1</v>
      </c>
      <c r="G60" s="74">
        <v>49025.38</v>
      </c>
      <c r="H60" s="70">
        <v>2468.76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v>725685.04</v>
      </c>
      <c r="E61" s="65">
        <v>95136.41</v>
      </c>
      <c r="F61" s="65">
        <v>25750.6</v>
      </c>
      <c r="G61" s="71">
        <v>55285.66</v>
      </c>
      <c r="H61" s="71">
        <v>2198.26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9260.719999999972</v>
      </c>
      <c r="E62" s="78">
        <f>E60-E61</f>
        <v>-13363.160000000003</v>
      </c>
      <c r="F62" s="78">
        <f>F60-F61</f>
        <v>-690.5</v>
      </c>
      <c r="G62" s="80">
        <f>G60-G61</f>
        <v>-6260.280000000006</v>
      </c>
      <c r="H62" s="80">
        <f>H60-H61</f>
        <v>270.5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65">
        <v>734945.76</v>
      </c>
      <c r="E63" s="72">
        <v>86758.31</v>
      </c>
      <c r="F63" s="72">
        <v>24885.11</v>
      </c>
      <c r="G63" s="73">
        <v>49464.25</v>
      </c>
      <c r="H63" s="70">
        <v>2468.76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E63-E60</f>
        <v>4985.059999999998</v>
      </c>
      <c r="F64" s="43">
        <f>F63-F60</f>
        <v>-174.98999999999796</v>
      </c>
      <c r="G64" s="43">
        <f>G63-G60</f>
        <v>438.8700000000026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52" t="s">
        <v>145</v>
      </c>
      <c r="E65" s="153"/>
      <c r="F65" s="153"/>
      <c r="G65" s="153"/>
      <c r="H65" s="15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55" t="s">
        <v>145</v>
      </c>
      <c r="E66" s="156"/>
      <c r="F66" s="156"/>
      <c r="G66" s="156"/>
      <c r="H66" s="15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18" t="s">
        <v>101</v>
      </c>
      <c r="B68" s="119"/>
      <c r="C68" s="119"/>
      <c r="D68" s="119"/>
      <c r="E68" s="119"/>
      <c r="F68" s="119"/>
      <c r="G68" s="119"/>
      <c r="H68" s="128"/>
    </row>
    <row r="69" spans="1:8" ht="45" customHeight="1" thickBot="1">
      <c r="A69" s="95" t="s">
        <v>102</v>
      </c>
      <c r="B69" s="95" t="s">
        <v>66</v>
      </c>
      <c r="C69" s="96" t="s">
        <v>67</v>
      </c>
      <c r="D69" s="95" t="s">
        <v>66</v>
      </c>
      <c r="E69" s="113" t="s">
        <v>182</v>
      </c>
      <c r="F69" s="114"/>
      <c r="G69" s="115"/>
      <c r="H69" s="97">
        <v>23</v>
      </c>
    </row>
    <row r="70" spans="1:8" ht="45" customHeight="1" thickBot="1">
      <c r="A70" s="95" t="s">
        <v>103</v>
      </c>
      <c r="B70" s="95" t="s">
        <v>69</v>
      </c>
      <c r="C70" s="96" t="s">
        <v>67</v>
      </c>
      <c r="D70" s="95" t="s">
        <v>69</v>
      </c>
      <c r="E70" s="113"/>
      <c r="F70" s="114"/>
      <c r="G70" s="115"/>
      <c r="H70" s="97">
        <v>23</v>
      </c>
    </row>
    <row r="71" spans="1:8" ht="66.75" customHeight="1" thickBot="1">
      <c r="A71" s="95" t="s">
        <v>104</v>
      </c>
      <c r="B71" s="95" t="s">
        <v>71</v>
      </c>
      <c r="C71" s="96" t="s">
        <v>105</v>
      </c>
      <c r="D71" s="95" t="s">
        <v>71</v>
      </c>
      <c r="E71" s="113"/>
      <c r="F71" s="114"/>
      <c r="G71" s="115"/>
      <c r="H71" s="97">
        <v>0</v>
      </c>
    </row>
    <row r="72" spans="1:8" ht="46.5" customHeight="1" thickBot="1">
      <c r="A72" s="95" t="s">
        <v>106</v>
      </c>
      <c r="B72" s="95" t="s">
        <v>73</v>
      </c>
      <c r="C72" s="96" t="s">
        <v>16</v>
      </c>
      <c r="D72" s="95" t="s">
        <v>73</v>
      </c>
      <c r="E72" s="158"/>
      <c r="F72" s="159"/>
      <c r="G72" s="160"/>
      <c r="H72" s="97">
        <f>D64+E64+F64+G64+H64</f>
        <v>5248.940000000002</v>
      </c>
    </row>
    <row r="73" spans="1:8" ht="25.5" customHeight="1" thickBot="1">
      <c r="A73" s="118" t="s">
        <v>107</v>
      </c>
      <c r="B73" s="119"/>
      <c r="C73" s="119"/>
      <c r="D73" s="119"/>
      <c r="E73" s="119"/>
      <c r="F73" s="119"/>
      <c r="G73" s="119"/>
      <c r="H73" s="128"/>
    </row>
    <row r="74" spans="1:8" ht="54.75" customHeight="1" thickBot="1">
      <c r="A74" s="98" t="s">
        <v>108</v>
      </c>
      <c r="B74" s="98" t="s">
        <v>109</v>
      </c>
      <c r="C74" s="99" t="s">
        <v>67</v>
      </c>
      <c r="D74" s="98" t="s">
        <v>109</v>
      </c>
      <c r="E74" s="122" t="s">
        <v>183</v>
      </c>
      <c r="F74" s="123"/>
      <c r="G74" s="124"/>
      <c r="H74" s="100">
        <v>5</v>
      </c>
    </row>
    <row r="75" spans="1:8" ht="26.25" thickBot="1">
      <c r="A75" s="98" t="s">
        <v>110</v>
      </c>
      <c r="B75" s="98" t="s">
        <v>111</v>
      </c>
      <c r="C75" s="99" t="s">
        <v>67</v>
      </c>
      <c r="D75" s="98" t="s">
        <v>111</v>
      </c>
      <c r="E75" s="146"/>
      <c r="F75" s="147"/>
      <c r="G75" s="148"/>
      <c r="H75" s="101"/>
    </row>
    <row r="76" spans="1:8" ht="59.25" customHeight="1" thickBot="1">
      <c r="A76" s="98" t="s">
        <v>112</v>
      </c>
      <c r="B76" s="98" t="s">
        <v>113</v>
      </c>
      <c r="C76" s="99" t="s">
        <v>16</v>
      </c>
      <c r="D76" s="102" t="s">
        <v>113</v>
      </c>
      <c r="E76" s="143" t="s">
        <v>167</v>
      </c>
      <c r="F76" s="144"/>
      <c r="G76" s="144"/>
      <c r="H76" s="145"/>
    </row>
    <row r="77" ht="12.75">
      <c r="A77" s="1"/>
    </row>
    <row r="78" ht="12.75">
      <c r="A78" s="1"/>
    </row>
    <row r="79" spans="1:8" ht="38.25" customHeight="1">
      <c r="A79" s="142" t="s">
        <v>172</v>
      </c>
      <c r="B79" s="142"/>
      <c r="C79" s="142"/>
      <c r="D79" s="142"/>
      <c r="E79" s="142"/>
      <c r="F79" s="142"/>
      <c r="G79" s="142"/>
      <c r="H79" s="142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6">
        <v>1</v>
      </c>
      <c r="B82" s="27" t="s">
        <v>67</v>
      </c>
      <c r="C82" s="149" t="s">
        <v>115</v>
      </c>
      <c r="D82" s="150"/>
      <c r="E82" s="151"/>
    </row>
    <row r="83" spans="1:5" ht="18.75" customHeight="1" thickBot="1">
      <c r="A83" s="28">
        <v>2</v>
      </c>
      <c r="B83" s="4" t="s">
        <v>116</v>
      </c>
      <c r="C83" s="149" t="s">
        <v>117</v>
      </c>
      <c r="D83" s="150"/>
      <c r="E83" s="151"/>
    </row>
    <row r="84" spans="1:5" ht="16.5" customHeight="1" thickBot="1">
      <c r="A84" s="28">
        <v>3</v>
      </c>
      <c r="B84" s="4" t="s">
        <v>118</v>
      </c>
      <c r="C84" s="149" t="s">
        <v>119</v>
      </c>
      <c r="D84" s="150"/>
      <c r="E84" s="151"/>
    </row>
    <row r="85" spans="1:5" ht="13.5" thickBot="1">
      <c r="A85" s="28">
        <v>4</v>
      </c>
      <c r="B85" s="4" t="s">
        <v>16</v>
      </c>
      <c r="C85" s="149" t="s">
        <v>120</v>
      </c>
      <c r="D85" s="150"/>
      <c r="E85" s="151"/>
    </row>
    <row r="86" spans="1:5" ht="24" customHeight="1" thickBot="1">
      <c r="A86" s="28">
        <v>5</v>
      </c>
      <c r="B86" s="4" t="s">
        <v>86</v>
      </c>
      <c r="C86" s="149" t="s">
        <v>121</v>
      </c>
      <c r="D86" s="150"/>
      <c r="E86" s="151"/>
    </row>
    <row r="87" spans="1:5" ht="21" customHeight="1" thickBot="1">
      <c r="A87" s="29">
        <v>6</v>
      </c>
      <c r="B87" s="30" t="s">
        <v>122</v>
      </c>
      <c r="C87" s="149" t="s">
        <v>123</v>
      </c>
      <c r="D87" s="150"/>
      <c r="E87" s="151"/>
    </row>
    <row r="88" spans="2:3" ht="15">
      <c r="B88" s="103" t="s">
        <v>173</v>
      </c>
      <c r="C88" s="103"/>
    </row>
    <row r="89" spans="2:6" ht="72">
      <c r="B89" s="85" t="s">
        <v>174</v>
      </c>
      <c r="C89" s="88" t="s">
        <v>180</v>
      </c>
      <c r="D89" s="89" t="s">
        <v>175</v>
      </c>
      <c r="E89" s="90" t="s">
        <v>176</v>
      </c>
      <c r="F89" s="91" t="s">
        <v>181</v>
      </c>
    </row>
    <row r="90" spans="2:6" ht="22.5">
      <c r="B90" s="86" t="s">
        <v>177</v>
      </c>
      <c r="C90" s="87">
        <f>'[1]Report'!$Z$132</f>
        <v>569.5600000000001</v>
      </c>
      <c r="D90" s="92">
        <v>4891.69</v>
      </c>
      <c r="E90" s="93">
        <v>5193.12</v>
      </c>
      <c r="F90" s="94">
        <f>C90+E90</f>
        <v>5762.68</v>
      </c>
    </row>
    <row r="91" spans="2:6" ht="22.5">
      <c r="B91" s="86" t="s">
        <v>178</v>
      </c>
      <c r="C91" s="87">
        <f>'[1]Report'!$Z$112</f>
        <v>528.9100000000001</v>
      </c>
      <c r="D91" s="92">
        <v>4834.33</v>
      </c>
      <c r="E91" s="93">
        <v>4677.7</v>
      </c>
      <c r="F91" s="94">
        <f>C91+E91</f>
        <v>5206.61</v>
      </c>
    </row>
  </sheetData>
  <sheetProtection/>
  <mergeCells count="66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B88:C88"/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2018-03-13T07:27:11Z</dcterms:modified>
  <cp:category/>
  <cp:version/>
  <cp:contentType/>
  <cp:contentStatus/>
</cp:coreProperties>
</file>