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<sst xmlns="http://schemas.openxmlformats.org/spreadsheetml/2006/main" count="291" uniqueCount="186">
  <si>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</si>
  <si>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</si>
  <si>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</si>
  <si>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</si>
  <si>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</si>
  <si>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</si>
  <si>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</si>
  <si>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</si>
  <si>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</si>
  <si>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</si>
  <si>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</si>
  <si>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</si>
  <si>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</si>
  <si>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</si>
  <si>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</si>
  <si>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</si>
  <si>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</si>
  <si>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</si>
  <si>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</si>
  <si>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</si>
  <si>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</si>
  <si>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</si>
  <si>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</si>
  <si>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</si>
  <si>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</si>
  <si>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</si>
  <si>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</si>
  <si>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</si>
  <si>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</si>
  <si>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</si>
  <si>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</si>
  <si>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</si>
  <si>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</si>
  <si>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</si>
  <si>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</si>
  <si>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</si>
  <si>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</si>
  <si>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</si>
  <si>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</si>
  <si>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</si>
  <si>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</si>
  <si>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</si>
  <si>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</si>
  <si>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</si>
  <si>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</si>
  <si>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</si>
  <si>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</si>
  <si>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</si>
  <si>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</si>
  <si>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</si>
  <si>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</si>
  <si>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</si>
  <si>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</si>
  <si>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</si>
  <si>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</si>
  <si>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</si>
  <si>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</si>
  <si>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</si>
  <si>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</si>
  <si>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</si>
  <si>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</si>
  <si>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</si>
  <si>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</si>
  <si>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</si>
  <si>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</si>
  <si>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</si>
  <si>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</si>
  <si>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</si>
  <si>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</si>
  <si>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</si>
  <si>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</si>
  <si>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</si>
  <si>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</si>
  <si>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</si>
  <si>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</si>
  <si>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</si>
  <si>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</si>
  <si>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</si>
  <si>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</si>
  <si>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</si>
  <si>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</si>
  <si>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</si>
  <si>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</si>
  <si>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</si>
  <si>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</si>
  <si>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</si>
  <si>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</si>
  <si>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</si>
  <si>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</si>
  <si>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</si>
  <si>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</si>
  <si>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</si>
  <si>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</si>
  <si>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</si>
  <si>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</si>
  <si>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</si>
  <si>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</si>
  <si>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</si>
  <si>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</si>
  <si>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</si>
  <si>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</si>
  <si>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</si>
  <si>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</si>
  <si>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</si>
  <si>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</si>
  <si>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</si>
  <si>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</si>
  <si>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</si>
  <si>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</si>
  <si>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</si>
  <si>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</si>
  <si>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</si>
  <si>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</si>
  <si>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</si>
  <si>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</si>
  <si>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</si>
  <si>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</si>
  <si>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</si>
  <si>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</si>
  <si>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</si>
  <si>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</si>
  <si>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</si>
  <si>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</si>
  <si>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</si>
  <si>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</si>
  <si>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</si>
  <si>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</si>
  <si>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</si>
  <si>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</si>
  <si>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</si>
  <si>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</si>
  <si>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</si>
  <si>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</si>
  <si>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</si>
  <si>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</si>
  <si>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</si>
  <si>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</si>
  <si>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</si>
  <si>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</si>
  <si>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</si>
  <si>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</si>
  <si>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</si>
  <si>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</si>
  <si>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</si>
  <si>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</si>
  <si>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</si>
  <si>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</si>
  <si>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</si>
  <si>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</si>
  <si>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</si>
  <si>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</si>
  <si>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</si>
  <si>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</si>
  <si>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</si>
  <si>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</si>
  <si>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</si>
  <si>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</si>
  <si>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</si>
  <si>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</si>
  <si>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</si>
  <si>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</si>
  <si>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</si>
  <si>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</si>
  <si>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</si>
  <si>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</si>
  <si>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</si>
  <si>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</si>
  <si>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</si>
  <si>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</si>
  <si>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</si>
  <si>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</si>
  <si>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</si>
  <si>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</si>
  <si>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</si>
  <si>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</si>
  <si>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</si>
  <si>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</si>
  <si>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</si>
  <si>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11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</si>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</sst>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0" xfId="0" applyAlignment="1">
      <alignment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0">
      <selection activeCell="K75" sqref="K75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1" t="s">
        <v>178</v>
      </c>
      <c r="B1" s="141"/>
      <c r="C1" s="141"/>
      <c r="D1" s="141"/>
      <c r="E1" s="141"/>
      <c r="F1" s="141"/>
      <c r="G1" s="141"/>
      <c r="H1" s="141"/>
    </row>
    <row r="2" ht="13.5" thickBot="1">
      <c r="A2" s="1"/>
    </row>
    <row r="3" spans="1:8" ht="26.25" thickBot="1">
      <c r="A3" s="7" t="s">
        <v>0</v>
      </c>
      <c r="B3" s="8" t="s">
        <v>1</v>
      </c>
      <c r="C3" s="34" t="s">
        <v>2</v>
      </c>
      <c r="D3" s="151"/>
      <c r="E3" s="119"/>
      <c r="F3" s="152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42"/>
      <c r="E4" s="143"/>
      <c r="F4" s="144"/>
      <c r="G4" s="10">
        <v>42825</v>
      </c>
      <c r="H4" s="5"/>
    </row>
    <row r="5" spans="1:8" ht="39" thickBot="1">
      <c r="A5" s="4" t="s">
        <v>9</v>
      </c>
      <c r="B5" s="4" t="s">
        <v>10</v>
      </c>
      <c r="C5" s="3"/>
      <c r="D5" s="145"/>
      <c r="E5" s="146"/>
      <c r="F5" s="147"/>
      <c r="G5" s="35">
        <v>42370</v>
      </c>
      <c r="H5" s="35"/>
    </row>
    <row r="6" spans="1:8" ht="39" thickBot="1">
      <c r="A6" s="4" t="s">
        <v>11</v>
      </c>
      <c r="B6" s="4" t="s">
        <v>12</v>
      </c>
      <c r="C6" s="3"/>
      <c r="D6" s="148"/>
      <c r="E6" s="149"/>
      <c r="F6" s="150"/>
      <c r="G6" s="36">
        <v>42735</v>
      </c>
      <c r="H6" s="5"/>
    </row>
    <row r="7" spans="1:8" ht="38.25" customHeight="1" thickBot="1">
      <c r="A7" s="157" t="s">
        <v>13</v>
      </c>
      <c r="B7" s="158"/>
      <c r="C7" s="158"/>
      <c r="D7" s="159"/>
      <c r="E7" s="159"/>
      <c r="F7" s="159"/>
      <c r="G7" s="158"/>
      <c r="H7" s="160"/>
    </row>
    <row r="8" spans="1:8" ht="33" customHeight="1" thickBot="1">
      <c r="A8" s="40" t="s">
        <v>0</v>
      </c>
      <c r="B8" s="39" t="s">
        <v>1</v>
      </c>
      <c r="C8" s="41" t="s">
        <v>2</v>
      </c>
      <c r="D8" s="153" t="s">
        <v>3</v>
      </c>
      <c r="E8" s="154"/>
      <c r="F8" s="15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8" t="s">
        <v>15</v>
      </c>
      <c r="E9" s="119"/>
      <c r="F9" s="12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8" t="s">
        <v>18</v>
      </c>
      <c r="E10" s="119"/>
      <c r="F10" s="120"/>
      <c r="G10" s="63">
        <v>37821.89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8" t="s">
        <v>20</v>
      </c>
      <c r="E11" s="119"/>
      <c r="F11" s="120"/>
      <c r="G11" s="90">
        <f>14724.28</f>
        <v>14724.28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1" t="s">
        <v>23</v>
      </c>
      <c r="E12" s="122"/>
      <c r="F12" s="123"/>
      <c r="G12" s="91">
        <f>G13+G14+G20+G21+G22+G23+G31</f>
        <v>110465.75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1"/>
      <c r="G13" s="65">
        <f>22050</f>
        <v>22050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1"/>
      <c r="G14" s="92">
        <f>13419</f>
        <v>13419</v>
      </c>
      <c r="H14" s="5"/>
    </row>
    <row r="15" spans="1:8" ht="26.25" customHeight="1" thickBot="1">
      <c r="A15" s="4"/>
      <c r="B15" s="6"/>
      <c r="C15" s="3" t="s">
        <v>16</v>
      </c>
      <c r="D15" s="109" t="s">
        <v>156</v>
      </c>
      <c r="E15" s="110"/>
      <c r="F15" s="111"/>
      <c r="G15" s="93">
        <f>12814.22</f>
        <v>12814.22</v>
      </c>
      <c r="H15" s="5"/>
    </row>
    <row r="16" spans="1:8" ht="13.5" customHeight="1" thickBot="1">
      <c r="A16" s="4"/>
      <c r="B16" s="6"/>
      <c r="C16" s="3" t="s">
        <v>16</v>
      </c>
      <c r="D16" s="109" t="s">
        <v>157</v>
      </c>
      <c r="E16" s="110"/>
      <c r="F16" s="111"/>
      <c r="G16" s="94">
        <f>1933.33+G14-G15</f>
        <v>2538.1100000000006</v>
      </c>
      <c r="H16" s="49"/>
    </row>
    <row r="17" spans="1:8" ht="13.5" customHeight="1" thickBot="1">
      <c r="A17" s="4"/>
      <c r="B17" s="6"/>
      <c r="C17" s="3" t="s">
        <v>16</v>
      </c>
      <c r="D17" s="109" t="s">
        <v>158</v>
      </c>
      <c r="E17" s="110"/>
      <c r="F17" s="111"/>
      <c r="G17" s="65">
        <v>8750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1"/>
      <c r="G18" s="14">
        <f>G10</f>
        <v>37821.89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1"/>
      <c r="G19" s="73">
        <f>G18+G15-G17</f>
        <v>41886.11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4" t="s">
        <v>32</v>
      </c>
      <c r="E20" s="125"/>
      <c r="F20" s="126"/>
      <c r="G20" s="65">
        <f>24255.36</f>
        <v>24255.36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8" t="s">
        <v>151</v>
      </c>
      <c r="E21" s="119"/>
      <c r="F21" s="120"/>
      <c r="G21" s="64">
        <f>16836.89</f>
        <v>16836.89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8" t="s">
        <v>152</v>
      </c>
      <c r="E22" s="119"/>
      <c r="F22" s="120"/>
      <c r="G22" s="64">
        <f>4483.5</f>
        <v>4483.5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2" t="s">
        <v>153</v>
      </c>
      <c r="E23" s="133"/>
      <c r="F23" s="134"/>
      <c r="G23" s="64">
        <f>29421</f>
        <v>29421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8" t="s">
        <v>35</v>
      </c>
      <c r="E24" s="119"/>
      <c r="F24" s="120"/>
      <c r="G24" s="87">
        <f>G25+G26+G27+G28+G29+G30</f>
        <v>99997.13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1" t="s">
        <v>38</v>
      </c>
      <c r="E25" s="122"/>
      <c r="F25" s="123"/>
      <c r="G25" s="82">
        <f>99997.13</f>
        <v>99997.13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1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1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9" t="s">
        <v>166</v>
      </c>
      <c r="E30" s="110"/>
      <c r="F30" s="11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9" t="s">
        <v>174</v>
      </c>
      <c r="E31" s="110"/>
      <c r="F31" s="11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9" t="s">
        <v>175</v>
      </c>
      <c r="E32" s="110"/>
      <c r="F32" s="110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9" t="s">
        <v>177</v>
      </c>
      <c r="E33" s="110"/>
      <c r="F33" s="11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9" t="s">
        <v>176</v>
      </c>
      <c r="E34" s="110"/>
      <c r="F34" s="11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1"/>
      <c r="G35" s="66">
        <f>G24+G10</f>
        <v>137819.02000000002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1"/>
      <c r="G37" s="73">
        <f>G19</f>
        <v>41886.11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1"/>
      <c r="G38" s="88">
        <f>G11+G12-G24</f>
        <v>25192.899999999994</v>
      </c>
      <c r="H38" s="49"/>
    </row>
    <row r="39" spans="1:8" ht="38.25" customHeight="1" thickBot="1">
      <c r="A39" s="138" t="s">
        <v>58</v>
      </c>
      <c r="B39" s="139"/>
      <c r="C39" s="139"/>
      <c r="D39" s="139"/>
      <c r="E39" s="139"/>
      <c r="F39" s="158"/>
      <c r="G39" s="139"/>
      <c r="H39" s="16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8750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3.5</v>
      </c>
      <c r="F42" s="80" t="s">
        <v>136</v>
      </c>
      <c r="G42" s="60">
        <v>3810334293</v>
      </c>
      <c r="H42" s="61">
        <f>G13</f>
        <v>22050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24255.36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16836.89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4483.5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29421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6"/>
      <c r="G47" s="111"/>
      <c r="H47" s="61">
        <f>SUM(H41:H46)</f>
        <v>105796.75</v>
      </c>
    </row>
    <row r="48" spans="1:8" ht="19.5" customHeight="1" thickBot="1">
      <c r="A48" s="138" t="s">
        <v>64</v>
      </c>
      <c r="B48" s="139"/>
      <c r="C48" s="139"/>
      <c r="D48" s="139"/>
      <c r="E48" s="139"/>
      <c r="F48" s="139"/>
      <c r="G48" s="139"/>
      <c r="H48" s="14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3" t="s">
        <v>141</v>
      </c>
      <c r="E49" s="10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3" t="s">
        <v>69</v>
      </c>
      <c r="E50" s="10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3" t="s">
        <v>71</v>
      </c>
      <c r="E51" s="10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3" t="s">
        <v>73</v>
      </c>
      <c r="E52" s="104"/>
      <c r="F52" s="56">
        <v>0</v>
      </c>
      <c r="G52" s="51"/>
      <c r="H52" s="49"/>
    </row>
    <row r="53" spans="1:8" ht="18.75" customHeight="1" thickBot="1">
      <c r="A53" s="161" t="s">
        <v>74</v>
      </c>
      <c r="B53" s="162"/>
      <c r="C53" s="162"/>
      <c r="D53" s="162"/>
      <c r="E53" s="162"/>
      <c r="F53" s="162"/>
      <c r="G53" s="162"/>
      <c r="H53" s="16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3" t="s">
        <v>15</v>
      </c>
      <c r="E54" s="10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3" t="s">
        <v>18</v>
      </c>
      <c r="E55" s="10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3" t="s">
        <v>20</v>
      </c>
      <c r="E56" s="10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3" t="s">
        <v>53</v>
      </c>
      <c r="E57" s="10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3" t="s">
        <v>55</v>
      </c>
      <c r="E58" s="10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0" t="s">
        <v>57</v>
      </c>
      <c r="E59" s="131"/>
      <c r="F59" s="57">
        <f>D66+E66+F66+G66+H66</f>
        <v>27431.980000000003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209.07053201826193</v>
      </c>
      <c r="E63" s="76">
        <f>E64/117.48</f>
        <v>306.79145386448755</v>
      </c>
      <c r="F63" s="76">
        <f>F64/12</f>
        <v>720.4791666666666</v>
      </c>
      <c r="G63" s="77">
        <f>G64/18.26</f>
        <v>984.4003285870756</v>
      </c>
      <c r="H63" s="78">
        <f>H64/0.88</f>
        <v>405.8863636363636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314145.2</f>
        <v>314145.2</v>
      </c>
      <c r="E64" s="65">
        <f>36041.86</f>
        <v>36041.86</v>
      </c>
      <c r="F64" s="65">
        <f>8645.75</f>
        <v>8645.75</v>
      </c>
      <c r="G64" s="72">
        <f>17975.15</f>
        <v>17975.15</v>
      </c>
      <c r="H64" s="68">
        <f>357.18</f>
        <v>357.18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288942.7</f>
        <v>288942.7</v>
      </c>
      <c r="E65" s="65">
        <f>32578.21</f>
        <v>32578.21</v>
      </c>
      <c r="F65" s="65">
        <f>11503.28</f>
        <v>11503.28</v>
      </c>
      <c r="G65" s="69">
        <f>16374.73</f>
        <v>16374.73</v>
      </c>
      <c r="H65" s="69">
        <f>334.24</f>
        <v>334.24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25202.5</v>
      </c>
      <c r="E66" s="76">
        <f>E64-E65</f>
        <v>3463.6500000000015</v>
      </c>
      <c r="F66" s="76">
        <f>F64-F65</f>
        <v>-2857.5300000000007</v>
      </c>
      <c r="G66" s="78">
        <f>G64-G65</f>
        <v>1600.420000000002</v>
      </c>
      <c r="H66" s="78">
        <f>H64-H65</f>
        <v>22.939999999999998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313963.45</f>
        <v>313963.45</v>
      </c>
      <c r="E67" s="70">
        <f>30234.59</f>
        <v>30234.59</v>
      </c>
      <c r="F67" s="70">
        <f>8408.51</f>
        <v>8408.51</v>
      </c>
      <c r="G67" s="71">
        <v>16962.27</v>
      </c>
      <c r="H67" s="71">
        <f>357.18</f>
        <v>357.18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-181.75</v>
      </c>
      <c r="E68" s="44">
        <f>E67-E64</f>
        <v>-5807.27</v>
      </c>
      <c r="F68" s="44">
        <f>F67-F64</f>
        <v>-237.23999999999978</v>
      </c>
      <c r="G68" s="44">
        <f>G67-G64</f>
        <v>-1012.880000000001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5" t="s">
        <v>145</v>
      </c>
      <c r="E69" s="136"/>
      <c r="F69" s="136"/>
      <c r="G69" s="136"/>
      <c r="H69" s="13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2" t="s">
        <v>145</v>
      </c>
      <c r="E70" s="113"/>
      <c r="F70" s="113"/>
      <c r="G70" s="113"/>
      <c r="H70" s="11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8" t="s">
        <v>101</v>
      </c>
      <c r="B72" s="139"/>
      <c r="C72" s="139"/>
      <c r="D72" s="139"/>
      <c r="E72" s="139"/>
      <c r="F72" s="139"/>
      <c r="G72" s="139"/>
      <c r="H72" s="14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9" t="s">
        <v>185</v>
      </c>
      <c r="F73" s="110"/>
      <c r="G73" s="111"/>
      <c r="H73" s="26">
        <v>10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1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1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2"/>
      <c r="F76" s="113"/>
      <c r="G76" s="114"/>
      <c r="H76" s="26">
        <f>D68+E68+F68+G68+H68</f>
        <v>-7239.140000000001</v>
      </c>
    </row>
    <row r="77" spans="1:8" ht="25.5" customHeight="1" thickBot="1">
      <c r="A77" s="138" t="s">
        <v>107</v>
      </c>
      <c r="B77" s="139"/>
      <c r="C77" s="139"/>
      <c r="D77" s="139"/>
      <c r="E77" s="139"/>
      <c r="F77" s="139"/>
      <c r="G77" s="139"/>
      <c r="H77" s="14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9"/>
      <c r="F78" s="110"/>
      <c r="G78" s="111"/>
      <c r="H78" s="5"/>
    </row>
    <row r="79" spans="1:8" ht="39" thickBot="1">
      <c r="A79" s="4" t="s">
        <v>110</v>
      </c>
      <c r="B79" s="4" t="s">
        <v>111</v>
      </c>
      <c r="C79" s="3" t="s">
        <v>67</v>
      </c>
      <c r="D79" s="4" t="s">
        <v>111</v>
      </c>
      <c r="E79" s="115"/>
      <c r="F79" s="116"/>
      <c r="G79" s="11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6" t="s">
        <v>167</v>
      </c>
      <c r="F80" s="107"/>
      <c r="G80" s="107"/>
      <c r="H80" s="108"/>
    </row>
    <row r="81" ht="12.75">
      <c r="A81" s="1"/>
    </row>
    <row r="82" ht="12.75">
      <c r="A82" s="1"/>
    </row>
    <row r="83" spans="1:8" ht="38.25" customHeight="1">
      <c r="A83" s="105" t="s">
        <v>172</v>
      </c>
      <c r="B83" s="105"/>
      <c r="C83" s="105"/>
      <c r="D83" s="105"/>
      <c r="E83" s="105"/>
      <c r="F83" s="105"/>
      <c r="G83" s="105"/>
      <c r="H83" s="10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  <row r="94" spans="1:2" ht="15">
      <c r="A94" s="102" t="s">
        <v>179</v>
      </c>
      <c r="B94" s="102"/>
    </row>
    <row r="95" spans="1:3" ht="15">
      <c r="A95" s="95" t="s">
        <v>180</v>
      </c>
      <c r="B95" s="96" t="s">
        <v>181</v>
      </c>
      <c r="C95" s="97" t="s">
        <v>182</v>
      </c>
    </row>
    <row r="96" spans="1:3" ht="22.5">
      <c r="A96" s="98" t="s">
        <v>183</v>
      </c>
      <c r="B96" s="99">
        <v>482.56</v>
      </c>
      <c r="C96" s="100">
        <v>89.33</v>
      </c>
    </row>
    <row r="97" spans="1:3" ht="22.5">
      <c r="A97" s="98" t="s">
        <v>184</v>
      </c>
      <c r="B97" s="99">
        <v>347.74</v>
      </c>
      <c r="C97" s="100"/>
    </row>
    <row r="98" spans="1:3" ht="12.75">
      <c r="A98" s="101"/>
      <c r="B98" s="101"/>
      <c r="C98" s="101"/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A94:B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2017-03-20T01:19:41Z</dcterms:modified>
  <cp:category/>
  <cp:version/>
  <cp:contentType/>
  <cp:contentStatus/>
</cp:coreProperties>
</file>