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<sst xmlns="http://schemas.openxmlformats.org/spreadsheetml/2006/main" count="284" uniqueCount="179">
  <si>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</si>
  <si>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</si>
  <si>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</si>
  <si>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</si>
  <si>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</si>
  <si>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</si>
  <si>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</si>
  <si>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</si>
  <si>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</si>
  <si>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</si>
  <si>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</si>
  <si>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</si>
  <si>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</si>
  <si>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</si>
  <si>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</si>
  <si>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</si>
  <si>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</si>
  <si>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</si>
  <si>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</si>
  <si>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</si>
  <si>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</si>
  <si>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</si>
  <si>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</si>
  <si>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</si>
  <si>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</si>
  <si>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</si>
  <si>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</si>
  <si>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</si>
  <si>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</si>
  <si>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</si>
  <si>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</si>
  <si>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</si>
  <si>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</si>
  <si>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</si>
  <si>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</si>
  <si>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</si>
  <si>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</si>
  <si>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</si>
  <si>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</si>
  <si>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</si>
  <si>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</si>
  <si>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</si>
  <si>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</si>
  <si>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</si>
  <si>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</si>
  <si>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</si>
  <si>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</si>
  <si>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</si>
  <si>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</si>
  <si>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</si>
  <si>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</si>
  <si>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</si>
  <si>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</si>
  <si>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</si>
  <si>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</si>
  <si>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</si>
  <si>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</si>
  <si>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</si>
  <si>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</si>
  <si>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</si>
  <si>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</si>
  <si>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</si>
  <si>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</si>
  <si>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</si>
  <si>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</si>
  <si>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</si>
  <si>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</si>
  <si>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</si>
  <si>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</si>
  <si>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</si>
  <si>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</si>
  <si>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</si>
  <si>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</si>
  <si>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</si>
  <si>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</si>
  <si>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</si>
  <si>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</si>
  <si>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</si>
  <si>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</si>
  <si>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</si>
  <si>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</si>
  <si>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</si>
  <si>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</si>
  <si>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</si>
  <si>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</si>
  <si>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</si>
  <si>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</si>
  <si>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</si>
  <si>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</si>
  <si>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</si>
  <si>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</si>
  <si>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</si>
  <si>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</si>
  <si>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</si>
  <si>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</si>
  <si>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</si>
  <si>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</si>
  <si>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</si>
  <si>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</si>
  <si>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</si>
  <si>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</si>
  <si>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</si>
  <si>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</si>
  <si>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</si>
  <si>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</si>
  <si>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</si>
  <si>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</si>
  <si>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</si>
  <si>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</si>
  <si>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</si>
  <si>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</si>
  <si>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</si>
  <si>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</si>
  <si>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</si>
  <si>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</si>
  <si>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</si>
  <si>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</si>
  <si>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</si>
  <si>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</si>
  <si>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</si>
  <si>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</si>
  <si>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</si>
  <si>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</si>
  <si>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</si>
  <si>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</si>
  <si>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</si>
  <si>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</si>
  <si>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</si>
  <si>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</si>
  <si>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</si>
  <si>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</si>
  <si>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</si>
  <si>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</si>
  <si>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</si>
  <si>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</si>
  <si>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</si>
  <si>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</si>
  <si>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</si>
  <si>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</si>
  <si>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</si>
  <si>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</si>
  <si>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</si>
  <si>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</si>
  <si>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</si>
  <si>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</si>
  <si>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</si>
  <si>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</si>
  <si>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</si>
  <si>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</si>
  <si>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</si>
  <si>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</si>
  <si>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</si>
  <si>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</si>
  <si>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</si>
  <si>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</si>
  <si>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</si>
  <si>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</si>
  <si>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</si>
  <si>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</si>
  <si>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</si>
  <si>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</si>
  <si>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</si>
  <si>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</si>
  <si>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</si>
  <si>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</si>
  <si>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</si>
  <si>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</si>
  <si>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</si>
  <si>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</si>
  <si>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</si>
  <si>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</si>
  <si>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</si>
  <si>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</si>
  <si>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</si>
  <si>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</si>
  <si>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</si>
  <si>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</si>
  <si>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</si>
  <si>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ПУШКИНА, д. 46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</si>
</sst>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5;&#1091;&#1096;&#1082;&#1080;&#1085;&#1072;\4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14714.1</v>
          </cell>
          <cell r="G7">
            <v>604.91</v>
          </cell>
          <cell r="H7">
            <v>671.32</v>
          </cell>
          <cell r="I7">
            <v>12278.45</v>
          </cell>
        </row>
        <row r="9">
          <cell r="C9">
            <v>103789.15</v>
          </cell>
          <cell r="F9">
            <v>98895.6</v>
          </cell>
          <cell r="G9">
            <v>2728.82</v>
          </cell>
          <cell r="H9">
            <v>4796.75</v>
          </cell>
          <cell r="I9">
            <v>82099.98</v>
          </cell>
        </row>
        <row r="13">
          <cell r="C13">
            <v>3893.8</v>
          </cell>
          <cell r="F13">
            <v>3819.99</v>
          </cell>
          <cell r="G13">
            <v>123.21</v>
          </cell>
          <cell r="H13">
            <v>190.34</v>
          </cell>
          <cell r="I13">
            <v>9158.15</v>
          </cell>
        </row>
        <row r="14">
          <cell r="C14">
            <v>591.04</v>
          </cell>
          <cell r="F14">
            <v>591.16</v>
          </cell>
          <cell r="G14">
            <v>14.87</v>
          </cell>
          <cell r="H14">
            <v>27.22</v>
          </cell>
          <cell r="I14">
            <v>532.79</v>
          </cell>
        </row>
        <row r="15">
          <cell r="C15">
            <v>1037.15</v>
          </cell>
          <cell r="F15">
            <v>373.77</v>
          </cell>
          <cell r="G15">
            <v>21.27</v>
          </cell>
          <cell r="H15">
            <v>25.64</v>
          </cell>
          <cell r="I15">
            <v>985.94</v>
          </cell>
        </row>
        <row r="16">
          <cell r="C16">
            <v>354531.72</v>
          </cell>
          <cell r="F16">
            <v>336036</v>
          </cell>
          <cell r="G16">
            <v>10927.11</v>
          </cell>
          <cell r="H16">
            <v>17070.49</v>
          </cell>
          <cell r="I16">
            <v>307575.05</v>
          </cell>
        </row>
        <row r="19">
          <cell r="C19">
            <v>41934.5</v>
          </cell>
          <cell r="F19">
            <v>41334.41</v>
          </cell>
          <cell r="G19">
            <v>952.5</v>
          </cell>
          <cell r="H19">
            <v>1736.24</v>
          </cell>
          <cell r="I19">
            <v>38234.07</v>
          </cell>
        </row>
        <row r="21">
          <cell r="F21">
            <v>45418.92</v>
          </cell>
          <cell r="G21">
            <v>1862.28</v>
          </cell>
          <cell r="H21">
            <v>1764.92</v>
          </cell>
          <cell r="I21">
            <v>38441.45</v>
          </cell>
        </row>
        <row r="23">
          <cell r="F23">
            <v>49470.43</v>
          </cell>
          <cell r="G23">
            <v>2001.79</v>
          </cell>
          <cell r="H23">
            <v>1940.34</v>
          </cell>
          <cell r="I23">
            <v>40565.67</v>
          </cell>
        </row>
        <row r="25">
          <cell r="F25">
            <v>27774.47</v>
          </cell>
          <cell r="G25">
            <v>1204.22</v>
          </cell>
          <cell r="H25">
            <v>1121.94</v>
          </cell>
          <cell r="I25">
            <v>24487.1</v>
          </cell>
        </row>
        <row r="27">
          <cell r="F27">
            <v>92333.86</v>
          </cell>
          <cell r="G27">
            <v>3796.13</v>
          </cell>
          <cell r="H27">
            <v>4098</v>
          </cell>
          <cell r="I27">
            <v>76991.08</v>
          </cell>
        </row>
        <row r="32">
          <cell r="C32">
            <v>14575.3</v>
          </cell>
          <cell r="F32">
            <v>14350.34</v>
          </cell>
          <cell r="G32">
            <v>337.01</v>
          </cell>
          <cell r="H32">
            <v>639.24</v>
          </cell>
          <cell r="I32">
            <v>13098.09</v>
          </cell>
        </row>
        <row r="35">
          <cell r="F35">
            <v>45720.81</v>
          </cell>
          <cell r="G35">
            <v>1767.22</v>
          </cell>
          <cell r="H35">
            <v>1700.25</v>
          </cell>
          <cell r="I35">
            <v>36563.32</v>
          </cell>
        </row>
        <row r="36">
          <cell r="C36">
            <v>27439.59</v>
          </cell>
          <cell r="F36">
            <v>25604.5</v>
          </cell>
          <cell r="G36">
            <v>602.64</v>
          </cell>
          <cell r="H36">
            <v>1212.81</v>
          </cell>
          <cell r="I36">
            <v>23246.76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6">
      <selection activeCell="E78" sqref="E78:G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4" t="s">
        <v>178</v>
      </c>
      <c r="B1" s="134"/>
      <c r="C1" s="134"/>
      <c r="D1" s="134"/>
      <c r="E1" s="134"/>
      <c r="F1" s="134"/>
      <c r="G1" s="134"/>
      <c r="H1" s="134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4"/>
      <c r="E3" s="112"/>
      <c r="F3" s="14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5"/>
      <c r="E4" s="136"/>
      <c r="F4" s="137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8"/>
      <c r="E5" s="139"/>
      <c r="F5" s="140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1"/>
      <c r="E6" s="142"/>
      <c r="F6" s="143"/>
      <c r="G6" s="36">
        <v>42369</v>
      </c>
      <c r="H6" s="5"/>
    </row>
    <row r="7" spans="1:8" ht="38.25" customHeight="1" thickBot="1">
      <c r="A7" s="150" t="s">
        <v>13</v>
      </c>
      <c r="B7" s="151"/>
      <c r="C7" s="151"/>
      <c r="D7" s="152"/>
      <c r="E7" s="152"/>
      <c r="F7" s="152"/>
      <c r="G7" s="151"/>
      <c r="H7" s="153"/>
    </row>
    <row r="8" spans="1:8" ht="33" customHeight="1" thickBot="1">
      <c r="A8" s="40" t="s">
        <v>0</v>
      </c>
      <c r="B8" s="39" t="s">
        <v>1</v>
      </c>
      <c r="C8" s="41" t="s">
        <v>2</v>
      </c>
      <c r="D8" s="146" t="s">
        <v>3</v>
      </c>
      <c r="E8" s="147"/>
      <c r="F8" s="148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1" t="s">
        <v>15</v>
      </c>
      <c r="E9" s="112"/>
      <c r="F9" s="113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1" t="s">
        <v>18</v>
      </c>
      <c r="E10" s="112"/>
      <c r="F10" s="113"/>
      <c r="G10" s="63">
        <v>38528.66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1" t="s">
        <v>20</v>
      </c>
      <c r="E11" s="112"/>
      <c r="F11" s="113"/>
      <c r="G11" s="90">
        <f>5861.24+16058.39+6998.24+8812.26+2553.27+8054.02</f>
        <v>48337.42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4" t="s">
        <v>23</v>
      </c>
      <c r="E12" s="115"/>
      <c r="F12" s="116"/>
      <c r="G12" s="91">
        <f>G13+G14+G20+G21+G22+G23+G31</f>
        <v>330430.17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2" t="s">
        <v>26</v>
      </c>
      <c r="E13" s="103"/>
      <c r="F13" s="104"/>
      <c r="G13" s="65">
        <f>5935.24+'[1]Page1'!$F$25</f>
        <v>33709.71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2" t="s">
        <v>29</v>
      </c>
      <c r="E14" s="103"/>
      <c r="F14" s="104"/>
      <c r="G14" s="92">
        <f>9095.12+'[1]Page1'!$F$21</f>
        <v>54514.04</v>
      </c>
      <c r="H14" s="5"/>
    </row>
    <row r="15" spans="1:8" ht="26.25" customHeight="1" thickBot="1">
      <c r="A15" s="4"/>
      <c r="B15" s="6"/>
      <c r="C15" s="3" t="s">
        <v>16</v>
      </c>
      <c r="D15" s="102" t="s">
        <v>156</v>
      </c>
      <c r="E15" s="103"/>
      <c r="F15" s="104"/>
      <c r="G15" s="93">
        <f>218.01+7093.02+'[1]Page1'!$G$21+'[1]Page1'!$H$21+'[1]Page1'!$I$21</f>
        <v>49379.68</v>
      </c>
      <c r="H15" s="5"/>
    </row>
    <row r="16" spans="1:8" ht="13.5" customHeight="1" thickBot="1">
      <c r="A16" s="4"/>
      <c r="B16" s="6"/>
      <c r="C16" s="3" t="s">
        <v>16</v>
      </c>
      <c r="D16" s="102" t="s">
        <v>157</v>
      </c>
      <c r="E16" s="103"/>
      <c r="F16" s="104"/>
      <c r="G16" s="94">
        <f>8054.02+G14-G15</f>
        <v>13188.379999999997</v>
      </c>
      <c r="H16" s="49"/>
    </row>
    <row r="17" spans="1:8" ht="13.5" customHeight="1" thickBot="1">
      <c r="A17" s="4"/>
      <c r="B17" s="6"/>
      <c r="C17" s="3" t="s">
        <v>16</v>
      </c>
      <c r="D17" s="102" t="s">
        <v>158</v>
      </c>
      <c r="E17" s="103"/>
      <c r="F17" s="104"/>
      <c r="G17" s="65">
        <v>6904.57</v>
      </c>
      <c r="H17" s="5"/>
    </row>
    <row r="18" spans="1:8" ht="24.75" customHeight="1" thickBot="1">
      <c r="A18" s="4"/>
      <c r="B18" s="6"/>
      <c r="C18" s="3" t="s">
        <v>16</v>
      </c>
      <c r="D18" s="102" t="s">
        <v>18</v>
      </c>
      <c r="E18" s="103"/>
      <c r="F18" s="104"/>
      <c r="G18" s="14">
        <f>G10</f>
        <v>38528.66</v>
      </c>
      <c r="H18" s="5"/>
    </row>
    <row r="19" spans="1:8" ht="27" customHeight="1" thickBot="1">
      <c r="A19" s="4"/>
      <c r="B19" s="6"/>
      <c r="C19" s="3" t="s">
        <v>16</v>
      </c>
      <c r="D19" s="102" t="s">
        <v>55</v>
      </c>
      <c r="E19" s="103"/>
      <c r="F19" s="104"/>
      <c r="G19" s="73">
        <f>G18+G15-G17</f>
        <v>81003.76999999999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7" t="s">
        <v>32</v>
      </c>
      <c r="E20" s="118"/>
      <c r="F20" s="119"/>
      <c r="G20" s="65">
        <f>8625.4+'[1]Page1'!$F$35</f>
        <v>54346.21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1" t="s">
        <v>151</v>
      </c>
      <c r="E21" s="112"/>
      <c r="F21" s="113"/>
      <c r="G21" s="64">
        <f>9906.4+'[1]Page1'!$F$23</f>
        <v>59376.83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1" t="s">
        <v>152</v>
      </c>
      <c r="E22" s="112"/>
      <c r="F22" s="113"/>
      <c r="G22" s="64">
        <f>2946.3+'[1]Page1'!$F$7</f>
        <v>17660.4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5" t="s">
        <v>153</v>
      </c>
      <c r="E23" s="126"/>
      <c r="F23" s="127"/>
      <c r="G23" s="64">
        <f>18489.12+'[1]Page1'!$F$27</f>
        <v>110822.98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1" t="s">
        <v>35</v>
      </c>
      <c r="E24" s="112"/>
      <c r="F24" s="113"/>
      <c r="G24" s="87">
        <f>G25+G26+G27+G28+G29+G30</f>
        <v>296198.51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4" t="s">
        <v>38</v>
      </c>
      <c r="E25" s="115"/>
      <c r="F25" s="116"/>
      <c r="G25" s="82">
        <f>4831.61+14364.81+6653.9+7775.47+2301.04+7093.02+'[1]Page1'!$I$7+'[1]Page1'!$I$21+'[1]Page1'!$I$23+'[1]Page1'!$I$25+'[1]Page1'!$I$27+'[1]Page1'!$I$35</f>
        <v>272346.92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2" t="s">
        <v>41</v>
      </c>
      <c r="E26" s="103"/>
      <c r="F26" s="104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2" t="s">
        <v>44</v>
      </c>
      <c r="E27" s="103"/>
      <c r="F27" s="104"/>
      <c r="G27" s="82">
        <f>142.26+443.19+206.75+237.45+70.61+218.01+'[1]Page1'!$G$7+'[1]Page1'!$G$21+'[1]Page1'!$G$23+'[1]Page1'!$G$25+'[1]Page1'!$G$27+'[1]Page1'!$G$35</f>
        <v>12554.82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2" t="s">
        <v>47</v>
      </c>
      <c r="E28" s="103"/>
      <c r="F28" s="104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2" t="s">
        <v>124</v>
      </c>
      <c r="E29" s="103"/>
      <c r="F29" s="104"/>
      <c r="G29" s="70">
        <f>'[1]Page1'!$H$7+'[1]Page1'!$H$21+'[1]Page1'!$H$23+'[1]Page1'!$H$25+'[1]Page1'!$H$27+'[1]Page1'!$H$35</f>
        <v>11296.77</v>
      </c>
      <c r="H29" s="83"/>
      <c r="I29" s="79"/>
    </row>
    <row r="30" spans="1:9" ht="13.5" customHeight="1" thickBot="1">
      <c r="A30" s="4"/>
      <c r="B30" s="13"/>
      <c r="C30" s="3"/>
      <c r="D30" s="102" t="s">
        <v>166</v>
      </c>
      <c r="E30" s="103"/>
      <c r="F30" s="103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2" t="s">
        <v>174</v>
      </c>
      <c r="E31" s="103"/>
      <c r="F31" s="103"/>
      <c r="G31" s="85">
        <f>0</f>
        <v>0</v>
      </c>
      <c r="H31" s="84"/>
      <c r="I31" s="79"/>
    </row>
    <row r="32" spans="1:10" ht="13.5" customHeight="1" thickBot="1">
      <c r="A32" s="4"/>
      <c r="B32" s="13"/>
      <c r="C32" s="3"/>
      <c r="D32" s="102" t="s">
        <v>175</v>
      </c>
      <c r="E32" s="103"/>
      <c r="F32" s="103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02" t="s">
        <v>177</v>
      </c>
      <c r="E33" s="103"/>
      <c r="F33" s="103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2" t="s">
        <v>176</v>
      </c>
      <c r="E34" s="103"/>
      <c r="F34" s="103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2" t="s">
        <v>51</v>
      </c>
      <c r="E35" s="103"/>
      <c r="F35" s="104"/>
      <c r="G35" s="66">
        <f>G24+G10</f>
        <v>334727.17000000004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2" t="s">
        <v>53</v>
      </c>
      <c r="E36" s="103"/>
      <c r="F36" s="104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2" t="s">
        <v>55</v>
      </c>
      <c r="E37" s="103"/>
      <c r="F37" s="104"/>
      <c r="G37" s="73">
        <f>G19</f>
        <v>81003.76999999999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2" t="s">
        <v>57</v>
      </c>
      <c r="E38" s="103"/>
      <c r="F38" s="104"/>
      <c r="G38" s="88">
        <f>G11+G12-G24</f>
        <v>82569.07999999996</v>
      </c>
      <c r="H38" s="49"/>
    </row>
    <row r="39" spans="1:8" ht="38.25" customHeight="1" thickBot="1">
      <c r="A39" s="131" t="s">
        <v>58</v>
      </c>
      <c r="B39" s="132"/>
      <c r="C39" s="132"/>
      <c r="D39" s="132"/>
      <c r="E39" s="132"/>
      <c r="F39" s="151"/>
      <c r="G39" s="132"/>
      <c r="H39" s="153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6904.57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1.16</v>
      </c>
      <c r="F42" s="80" t="s">
        <v>136</v>
      </c>
      <c r="G42" s="60">
        <v>3810334293</v>
      </c>
      <c r="H42" s="61">
        <f>G13</f>
        <v>33709.71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54346.21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59376.83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17660.4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110822.98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9"/>
      <c r="G47" s="104"/>
      <c r="H47" s="61">
        <f>SUM(H41:H46)</f>
        <v>282820.7</v>
      </c>
    </row>
    <row r="48" spans="1:8" ht="19.5" customHeight="1" thickBot="1">
      <c r="A48" s="131" t="s">
        <v>64</v>
      </c>
      <c r="B48" s="132"/>
      <c r="C48" s="132"/>
      <c r="D48" s="132"/>
      <c r="E48" s="132"/>
      <c r="F48" s="132"/>
      <c r="G48" s="132"/>
      <c r="H48" s="133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6" t="s">
        <v>141</v>
      </c>
      <c r="E49" s="9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6" t="s">
        <v>69</v>
      </c>
      <c r="E50" s="9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6" t="s">
        <v>71</v>
      </c>
      <c r="E51" s="9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6" t="s">
        <v>73</v>
      </c>
      <c r="E52" s="97"/>
      <c r="F52" s="56">
        <v>0</v>
      </c>
      <c r="G52" s="51"/>
      <c r="H52" s="49"/>
    </row>
    <row r="53" spans="1:8" ht="18.75" customHeight="1" thickBot="1">
      <c r="A53" s="154" t="s">
        <v>74</v>
      </c>
      <c r="B53" s="155"/>
      <c r="C53" s="155"/>
      <c r="D53" s="155"/>
      <c r="E53" s="155"/>
      <c r="F53" s="155"/>
      <c r="G53" s="155"/>
      <c r="H53" s="156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6" t="s">
        <v>15</v>
      </c>
      <c r="E54" s="9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6" t="s">
        <v>18</v>
      </c>
      <c r="E55" s="9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6" t="s">
        <v>20</v>
      </c>
      <c r="E56" s="9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6" t="s">
        <v>53</v>
      </c>
      <c r="E57" s="9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6" t="s">
        <v>55</v>
      </c>
      <c r="E58" s="9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3" t="s">
        <v>57</v>
      </c>
      <c r="E59" s="124"/>
      <c r="F59" s="57">
        <f>D66+E66+F66+G66+H66</f>
        <v>33168.96000000006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340.45599568741767</v>
      </c>
      <c r="E63" s="76">
        <f>E64/117.48</f>
        <v>1095.359039836568</v>
      </c>
      <c r="F63" s="76">
        <f>F64/12</f>
        <v>2494.1825000000003</v>
      </c>
      <c r="G63" s="77">
        <f>G64/18.26</f>
        <v>3580.3274917853228</v>
      </c>
      <c r="H63" s="78">
        <f>H64/0.88</f>
        <v>675.9886363636364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175526.37+'[1]Page1'!$F$16</f>
        <v>511562.37</v>
      </c>
      <c r="E64" s="65">
        <f>25967.19+'[1]Page1'!$F$9+'[1]Page1'!$F$13</f>
        <v>128682.78000000001</v>
      </c>
      <c r="F64" s="65">
        <f>3734.53+'[1]Page1'!$F$14+'[1]Page1'!$F$36</f>
        <v>29930.190000000002</v>
      </c>
      <c r="G64" s="72">
        <f>7187.51+2504.52+'[1]Page1'!$F$19+'[1]Page1'!$F$32</f>
        <v>65376.78</v>
      </c>
      <c r="H64" s="68">
        <f>221.1+'[1]Page1'!$F$15</f>
        <v>594.87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4527.99+146270.27+'[1]Page1'!$G$16+'[1]Page1'!$H$16+'[1]Page1'!$I$16</f>
        <v>486370.91</v>
      </c>
      <c r="E65" s="65">
        <f>788.04+23089.15+'[1]Page1'!$G$9+'[1]Page1'!$H$9+'[1]Page1'!$I$9+'[1]Page1'!$G$13+'[1]Page1'!$H$13+'[1]Page1'!$I$13</f>
        <v>122974.43999999999</v>
      </c>
      <c r="F65" s="65">
        <f>102.63+3180.77+'[1]Page1'!$G$14+'[1]Page1'!$H$14+'[1]Page1'!$I$14+'[1]Page1'!$G$36+'[1]Page1'!$H$36+'[1]Page1'!$I$36</f>
        <v>28920.489999999998</v>
      </c>
      <c r="G65" s="69">
        <f>208.37+6301.28+65.86+1930.02+'[1]Page1'!$G$19+'[1]Page1'!$H$19+'[1]Page1'!$I$19+'[1]Page1'!$G$32+'[1]Page1'!$H$32+'[1]Page1'!$I$32</f>
        <v>63502.67999999999</v>
      </c>
      <c r="H65" s="69">
        <f>166.03+10.63+'[1]Page1'!$G$15+'[1]Page1'!$H$15+'[1]Page1'!$I$15</f>
        <v>1209.51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25191.46000000002</v>
      </c>
      <c r="E66" s="76">
        <f>E64-E65</f>
        <v>5708.340000000026</v>
      </c>
      <c r="F66" s="76">
        <f>F64-F65</f>
        <v>1009.7000000000044</v>
      </c>
      <c r="G66" s="78">
        <f>G64-G65</f>
        <v>1874.1000000000058</v>
      </c>
      <c r="H66" s="78">
        <f>H64-H65</f>
        <v>-614.64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175526.37+'[1]Page1'!$C$16</f>
        <v>530058.09</v>
      </c>
      <c r="E67" s="70">
        <f>25078.9+'[1]Page1'!$C$9+'[1]Page1'!$C$13</f>
        <v>132761.84999999998</v>
      </c>
      <c r="F67" s="70">
        <f>4507.87+'[1]Page1'!$C$14+'[1]Page1'!$C$36</f>
        <v>32538.5</v>
      </c>
      <c r="G67" s="71">
        <f>8044.76+2727.18+'[1]Page1'!$C$19+'[1]Page1'!$C$32</f>
        <v>67281.74</v>
      </c>
      <c r="H67" s="71">
        <f>'[1]Page1'!$C$15</f>
        <v>1037.15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18495.719999999972</v>
      </c>
      <c r="E68" s="44">
        <f>E67-E64</f>
        <v>4079.0699999999633</v>
      </c>
      <c r="F68" s="44">
        <f>F67-F64</f>
        <v>2608.3099999999977</v>
      </c>
      <c r="G68" s="44">
        <f>G67-G64</f>
        <v>1904.9600000000064</v>
      </c>
      <c r="H68" s="44">
        <f>H67-H64</f>
        <v>442.2800000000001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8" t="s">
        <v>145</v>
      </c>
      <c r="E69" s="129"/>
      <c r="F69" s="129"/>
      <c r="G69" s="129"/>
      <c r="H69" s="130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5" t="s">
        <v>145</v>
      </c>
      <c r="E70" s="106"/>
      <c r="F70" s="106"/>
      <c r="G70" s="106"/>
      <c r="H70" s="10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1" t="s">
        <v>101</v>
      </c>
      <c r="B72" s="132"/>
      <c r="C72" s="132"/>
      <c r="D72" s="132"/>
      <c r="E72" s="132"/>
      <c r="F72" s="132"/>
      <c r="G72" s="132"/>
      <c r="H72" s="133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2"/>
      <c r="F73" s="103"/>
      <c r="G73" s="104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2"/>
      <c r="F74" s="103"/>
      <c r="G74" s="104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2"/>
      <c r="F75" s="103"/>
      <c r="G75" s="104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5"/>
      <c r="F76" s="106"/>
      <c r="G76" s="107"/>
      <c r="H76" s="26">
        <f>D68+E68+F68+G68+H68</f>
        <v>27530.33999999994</v>
      </c>
    </row>
    <row r="77" spans="1:8" ht="25.5" customHeight="1" thickBot="1">
      <c r="A77" s="131" t="s">
        <v>107</v>
      </c>
      <c r="B77" s="132"/>
      <c r="C77" s="132"/>
      <c r="D77" s="132"/>
      <c r="E77" s="132"/>
      <c r="F77" s="132"/>
      <c r="G77" s="132"/>
      <c r="H77" s="133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2">
        <v>1</v>
      </c>
      <c r="F78" s="103"/>
      <c r="G78" s="104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8"/>
      <c r="F79" s="109"/>
      <c r="G79" s="110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99" t="s">
        <v>167</v>
      </c>
      <c r="F80" s="100"/>
      <c r="G80" s="100"/>
      <c r="H80" s="101"/>
    </row>
    <row r="81" ht="12.75">
      <c r="A81" s="1"/>
    </row>
    <row r="82" ht="12.75">
      <c r="A82" s="1"/>
    </row>
    <row r="83" spans="1:8" ht="38.25" customHeight="1">
      <c r="A83" s="98" t="s">
        <v>172</v>
      </c>
      <c r="B83" s="98"/>
      <c r="C83" s="98"/>
      <c r="D83" s="98"/>
      <c r="E83" s="98"/>
      <c r="F83" s="98"/>
      <c r="G83" s="98"/>
      <c r="H83" s="98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0" t="s">
        <v>115</v>
      </c>
      <c r="D86" s="121"/>
      <c r="E86" s="122"/>
    </row>
    <row r="87" spans="1:5" ht="18.75" customHeight="1" thickBot="1">
      <c r="A87" s="29">
        <v>2</v>
      </c>
      <c r="B87" s="4" t="s">
        <v>116</v>
      </c>
      <c r="C87" s="120" t="s">
        <v>117</v>
      </c>
      <c r="D87" s="121"/>
      <c r="E87" s="122"/>
    </row>
    <row r="88" spans="1:5" ht="16.5" customHeight="1" thickBot="1">
      <c r="A88" s="29">
        <v>3</v>
      </c>
      <c r="B88" s="4" t="s">
        <v>118</v>
      </c>
      <c r="C88" s="120" t="s">
        <v>119</v>
      </c>
      <c r="D88" s="121"/>
      <c r="E88" s="122"/>
    </row>
    <row r="89" spans="1:5" ht="13.5" thickBot="1">
      <c r="A89" s="29">
        <v>4</v>
      </c>
      <c r="B89" s="4" t="s">
        <v>16</v>
      </c>
      <c r="C89" s="120" t="s">
        <v>120</v>
      </c>
      <c r="D89" s="121"/>
      <c r="E89" s="122"/>
    </row>
    <row r="90" spans="1:5" ht="24" customHeight="1" thickBot="1">
      <c r="A90" s="29">
        <v>5</v>
      </c>
      <c r="B90" s="4" t="s">
        <v>86</v>
      </c>
      <c r="C90" s="120" t="s">
        <v>121</v>
      </c>
      <c r="D90" s="121"/>
      <c r="E90" s="122"/>
    </row>
    <row r="91" spans="1:5" ht="21" customHeight="1" thickBot="1">
      <c r="A91" s="30">
        <v>6</v>
      </c>
      <c r="B91" s="31" t="s">
        <v>122</v>
      </c>
      <c r="C91" s="120" t="s">
        <v>123</v>
      </c>
      <c r="D91" s="121"/>
      <c r="E91" s="122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2016-03-24T08:11:29Z</dcterms:modified>
  <cp:category/>
  <cp:version/>
  <cp:contentType/>
  <cp:contentStatus/>
</cp:coreProperties>
</file>