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<sst xmlns="http://schemas.openxmlformats.org/spreadsheetml/2006/main" count="293" uniqueCount="188">
  <si>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</si>
  <si>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</si>
  <si>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</si>
  <si>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</si>
  <si>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</si>
  <si>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</si>
  <si>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</si>
  <si>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</si>
  <si>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</si>
  <si>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</si>
  <si>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</si>
  <si>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</si>
  <si>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</si>
  <si>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</si>
  <si>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</si>
  <si>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</si>
  <si>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</si>
  <si>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</si>
  <si>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</si>
  <si>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</si>
  <si>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</si>
  <si>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</si>
  <si>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</si>
  <si>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</si>
  <si>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</si>
  <si>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</si>
  <si>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</si>
  <si>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</si>
  <si>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</si>
  <si>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</si>
  <si>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</si>
  <si>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</si>
  <si>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</si>
  <si>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</si>
  <si>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</si>
  <si>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</si>
  <si>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</si>
  <si>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</si>
  <si>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</si>
  <si>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</si>
  <si>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</si>
  <si>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</si>
  <si>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</si>
  <si>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</si>
  <si>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</si>
  <si>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</si>
  <si>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</si>
  <si>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</si>
  <si>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</si>
  <si>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</si>
  <si>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</si>
  <si>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</si>
  <si>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</si>
  <si>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</si>
  <si>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</si>
  <si>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</si>
  <si>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</si>
  <si>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</si>
  <si>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</si>
  <si>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</si>
  <si>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</si>
  <si>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</si>
  <si>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</si>
  <si>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</si>
  <si>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</si>
  <si>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</si>
  <si>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</si>
  <si>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</si>
  <si>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</si>
  <si>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</si>
  <si>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</si>
  <si>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</si>
  <si>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</si>
  <si>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</si>
  <si>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</si>
  <si>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</si>
  <si>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</si>
  <si>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</si>
  <si>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</si>
  <si>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</si>
  <si>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</si>
  <si>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</si>
  <si>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</si>
  <si>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</si>
  <si>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</si>
  <si>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</si>
  <si>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</si>
  <si>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</si>
  <si>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</si>
  <si>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</si>
  <si>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</si>
  <si>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</si>
  <si>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</si>
  <si>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</si>
  <si>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</si>
  <si>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</si>
  <si>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</si>
  <si>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</si>
  <si>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</si>
  <si>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</si>
  <si>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</si>
  <si>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</si>
  <si>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</si>
  <si>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</si>
  <si>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</si>
  <si>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</si>
  <si>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</si>
  <si>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</si>
  <si>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</si>
  <si>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</si>
  <si>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</si>
  <si>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</si>
  <si>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</si>
  <si>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</si>
  <si>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</si>
  <si>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</si>
  <si>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</si>
  <si>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</si>
  <si>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</si>
  <si>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</si>
  <si>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</si>
  <si>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</si>
  <si>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</si>
  <si>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</si>
  <si>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</si>
  <si>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</si>
  <si>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</si>
  <si>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</si>
  <si>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</si>
  <si>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</si>
  <si>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</si>
  <si>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</si>
  <si>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</si>
  <si>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</si>
  <si>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</si>
  <si>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</si>
  <si>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</si>
  <si>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</si>
  <si>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</si>
  <si>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</si>
  <si>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</si>
  <si>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</si>
  <si>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</si>
  <si>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</si>
  <si>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</si>
  <si>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</si>
  <si>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</si>
  <si>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</si>
  <si>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</si>
  <si>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</si>
  <si>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</si>
  <si>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</si>
  <si>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</si>
  <si>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</si>
  <si>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</si>
  <si>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</si>
  <si>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</si>
  <si>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</si>
  <si>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</si>
  <si>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</si>
  <si>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</si>
  <si>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</si>
  <si>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</si>
  <si>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</si>
  <si>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</si>
  <si>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</si>
  <si>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</si>
  <si>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</si>
  <si>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</si>
  <si>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</si>
  <si>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</si>
  <si>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</si>
  <si>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</si>
  <si>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</si>
  <si>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</si>
  <si>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</si>
  <si>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</si>
  <si>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</si>
  <si>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</si>
  <si>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</si>
  <si>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</si>
  <si>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</si>
  <si>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99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</si>
  <si>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</si>
  <si>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</si>
  <si>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</si>
  <si>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с 1 по 19</t>
  </si>
  <si>
    <t>кв.13,16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</si>
</sst>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0" fontId="0" fillId="32" borderId="33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46">
          <cell r="Z446">
            <v>467.65999999999997</v>
          </cell>
        </row>
        <row r="466">
          <cell r="Z466">
            <v>511.52000000000004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182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2"/>
      <c r="E3" s="135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35">
        <v>43100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9" t="s">
        <v>0</v>
      </c>
      <c r="B8" s="38" t="s">
        <v>1</v>
      </c>
      <c r="C8" s="40" t="s">
        <v>2</v>
      </c>
      <c r="D8" s="174" t="s">
        <v>3</v>
      </c>
      <c r="E8" s="175"/>
      <c r="F8" s="176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v>-225854.48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7">
        <v>31298.47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88">
        <f>G13+G14+G20+G21+G22+G23+G31</f>
        <v>178623.49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4">
        <v>5831.44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89">
        <v>15526.61</v>
      </c>
      <c r="H14" s="5"/>
    </row>
    <row r="15" spans="1:8" ht="26.25" customHeight="1" thickBot="1">
      <c r="A15" s="4"/>
      <c r="B15" s="6"/>
      <c r="C15" s="3" t="s">
        <v>16</v>
      </c>
      <c r="D15" s="113" t="s">
        <v>155</v>
      </c>
      <c r="E15" s="114"/>
      <c r="F15" s="115"/>
      <c r="G15" s="90">
        <f>17025.31+G32</f>
        <v>23628.9</v>
      </c>
      <c r="H15" s="5"/>
    </row>
    <row r="16" spans="1:8" ht="13.5" customHeight="1" thickBot="1">
      <c r="A16" s="4"/>
      <c r="B16" s="6"/>
      <c r="C16" s="3" t="s">
        <v>16</v>
      </c>
      <c r="D16" s="113" t="s">
        <v>156</v>
      </c>
      <c r="E16" s="114"/>
      <c r="F16" s="115"/>
      <c r="G16" s="91">
        <v>2757.7</v>
      </c>
      <c r="H16" s="48"/>
    </row>
    <row r="17" spans="1:8" ht="13.5" customHeight="1" thickBot="1">
      <c r="A17" s="4"/>
      <c r="B17" s="6"/>
      <c r="C17" s="3" t="s">
        <v>16</v>
      </c>
      <c r="D17" s="113" t="s">
        <v>157</v>
      </c>
      <c r="E17" s="114"/>
      <c r="F17" s="115"/>
      <c r="G17" s="64">
        <v>14680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-225854.48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2">
        <f>G18+G15-G17</f>
        <v>-216905.58000000002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v>28064.35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4" t="s">
        <v>150</v>
      </c>
      <c r="E21" s="135"/>
      <c r="F21" s="136"/>
      <c r="G21" s="63">
        <v>23638.82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4" t="s">
        <v>151</v>
      </c>
      <c r="E22" s="135"/>
      <c r="F22" s="136"/>
      <c r="G22" s="63">
        <v>5977.25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9" t="s">
        <v>152</v>
      </c>
      <c r="E23" s="150"/>
      <c r="F23" s="151"/>
      <c r="G23" s="63">
        <v>46432.81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5">
        <f>G25+G26+G27+G28+G29+G30</f>
        <v>189350.35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1">
        <v>127715.73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/>
      <c r="E29" s="114"/>
      <c r="F29" s="115"/>
      <c r="G29" s="110"/>
      <c r="H29" s="82"/>
      <c r="I29" s="78"/>
    </row>
    <row r="30" spans="1:9" ht="13.5" customHeight="1" thickBot="1">
      <c r="A30" s="4"/>
      <c r="B30" s="13"/>
      <c r="C30" s="3"/>
      <c r="D30" s="113" t="s">
        <v>172</v>
      </c>
      <c r="E30" s="114"/>
      <c r="F30" s="143"/>
      <c r="G30" s="111">
        <v>61634.62</v>
      </c>
      <c r="H30" s="83"/>
      <c r="I30" s="78"/>
    </row>
    <row r="31" spans="1:9" ht="13.5" customHeight="1" thickBot="1">
      <c r="A31" s="4"/>
      <c r="B31" s="13"/>
      <c r="C31" s="3"/>
      <c r="D31" s="113" t="s">
        <v>173</v>
      </c>
      <c r="E31" s="114"/>
      <c r="F31" s="114"/>
      <c r="G31" s="111">
        <v>53152.21</v>
      </c>
      <c r="H31" s="83"/>
      <c r="I31" s="78"/>
    </row>
    <row r="32" spans="1:10" ht="13.5" customHeight="1" thickBot="1">
      <c r="A32" s="4"/>
      <c r="B32" s="13"/>
      <c r="C32" s="3"/>
      <c r="D32" s="113" t="s">
        <v>185</v>
      </c>
      <c r="E32" s="114"/>
      <c r="F32" s="114"/>
      <c r="G32" s="111">
        <v>6603.59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3" t="s">
        <v>175</v>
      </c>
      <c r="E33" s="114"/>
      <c r="F33" s="114"/>
      <c r="G33" s="84">
        <v>2602.55</v>
      </c>
      <c r="H33" s="83"/>
      <c r="I33" s="78"/>
    </row>
    <row r="34" spans="1:9" ht="13.5" customHeight="1" thickBot="1">
      <c r="A34" s="4"/>
      <c r="B34" s="13"/>
      <c r="C34" s="3"/>
      <c r="D34" s="113" t="s">
        <v>174</v>
      </c>
      <c r="E34" s="114"/>
      <c r="F34" s="114"/>
      <c r="G34" s="112">
        <f>G33+G30-G31</f>
        <v>11084.960000000006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3" t="s">
        <v>51</v>
      </c>
      <c r="E35" s="114"/>
      <c r="F35" s="115"/>
      <c r="G35" s="65">
        <f>G24+G10</f>
        <v>-36504.130000000005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2">
        <f>G19</f>
        <v>-216905.58000000002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3" t="s">
        <v>57</v>
      </c>
      <c r="E38" s="114"/>
      <c r="F38" s="115"/>
      <c r="G38" s="86">
        <f>G11+G12-G24+G34</f>
        <v>31656.569999999992</v>
      </c>
      <c r="H38" s="48"/>
    </row>
    <row r="39" spans="1:8" ht="38.25" customHeight="1" thickBot="1">
      <c r="A39" s="159" t="s">
        <v>58</v>
      </c>
      <c r="B39" s="160"/>
      <c r="C39" s="160"/>
      <c r="D39" s="160"/>
      <c r="E39" s="160"/>
      <c r="F39" s="179"/>
      <c r="G39" s="160"/>
      <c r="H39" s="18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14680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0.8</v>
      </c>
      <c r="F42" s="79" t="s">
        <v>135</v>
      </c>
      <c r="G42" s="59">
        <v>3810334293</v>
      </c>
      <c r="H42" s="60">
        <f>G13</f>
        <v>5831.44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28064.35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3.36</v>
      </c>
      <c r="F44" s="80" t="s">
        <v>137</v>
      </c>
      <c r="G44" s="59">
        <v>3837003965</v>
      </c>
      <c r="H44" s="60">
        <f>G21</f>
        <v>23638.82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0.69</v>
      </c>
      <c r="F45" s="58" t="s">
        <v>138</v>
      </c>
      <c r="G45" s="59">
        <v>3848006622</v>
      </c>
      <c r="H45" s="60">
        <f>G22</f>
        <v>5977.25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4.33</v>
      </c>
      <c r="F46" s="61" t="s">
        <v>138</v>
      </c>
      <c r="G46" s="59">
        <v>3848006622</v>
      </c>
      <c r="H46" s="60">
        <f>G23</f>
        <v>46432.81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2"/>
      <c r="G47" s="115"/>
      <c r="H47" s="60">
        <f>SUM(H41:H46)</f>
        <v>124624.66999999998</v>
      </c>
    </row>
    <row r="48" spans="1:8" ht="19.5" customHeight="1" thickBot="1">
      <c r="A48" s="159" t="s">
        <v>64</v>
      </c>
      <c r="B48" s="160"/>
      <c r="C48" s="160"/>
      <c r="D48" s="160"/>
      <c r="E48" s="160"/>
      <c r="F48" s="160"/>
      <c r="G48" s="160"/>
      <c r="H48" s="161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6" t="s">
        <v>140</v>
      </c>
      <c r="E49" s="117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6" t="s">
        <v>69</v>
      </c>
      <c r="E50" s="117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6" t="s">
        <v>71</v>
      </c>
      <c r="E51" s="117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6" t="s">
        <v>73</v>
      </c>
      <c r="E52" s="117"/>
      <c r="F52" s="55">
        <v>0</v>
      </c>
      <c r="G52" s="50"/>
      <c r="H52" s="48"/>
    </row>
    <row r="53" spans="1:8" ht="18.75" customHeight="1" thickBot="1">
      <c r="A53" s="182" t="s">
        <v>74</v>
      </c>
      <c r="B53" s="183"/>
      <c r="C53" s="183"/>
      <c r="D53" s="183"/>
      <c r="E53" s="183"/>
      <c r="F53" s="183"/>
      <c r="G53" s="183"/>
      <c r="H53" s="18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6" t="s">
        <v>15</v>
      </c>
      <c r="E54" s="117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6" t="s">
        <v>18</v>
      </c>
      <c r="E55" s="117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6" t="s">
        <v>20</v>
      </c>
      <c r="E56" s="117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6" t="s">
        <v>53</v>
      </c>
      <c r="E57" s="117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6" t="s">
        <v>55</v>
      </c>
      <c r="E58" s="117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12763.630000000028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199.56904506175852</v>
      </c>
      <c r="E63" s="75">
        <f>E64/140.38</f>
        <v>386.2890012822339</v>
      </c>
      <c r="F63" s="75">
        <f>F64/14.34</f>
        <v>776.9902370990238</v>
      </c>
      <c r="G63" s="76">
        <f>G64/22.34</f>
        <v>904.012533572068</v>
      </c>
      <c r="H63" s="77">
        <f>H64/0.99</f>
        <v>1423.2626262626263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327021.82</v>
      </c>
      <c r="E64" s="64">
        <v>54227.25</v>
      </c>
      <c r="F64" s="64">
        <v>11142.04</v>
      </c>
      <c r="G64" s="71">
        <v>20195.64</v>
      </c>
      <c r="H64" s="67">
        <v>1409.03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322892.23</v>
      </c>
      <c r="E65" s="64">
        <v>44899.17</v>
      </c>
      <c r="F65" s="64">
        <v>9969.85</v>
      </c>
      <c r="G65" s="68">
        <v>22247.98</v>
      </c>
      <c r="H65" s="68">
        <v>1222.92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4129.590000000026</v>
      </c>
      <c r="E66" s="75">
        <f>E64-E65</f>
        <v>9328.080000000002</v>
      </c>
      <c r="F66" s="75">
        <f>F64-F65</f>
        <v>1172.1900000000005</v>
      </c>
      <c r="G66" s="77">
        <f>G64-G65</f>
        <v>-2052.34</v>
      </c>
      <c r="H66" s="77">
        <f>H64-H65</f>
        <v>186.1099999999999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360411.07</v>
      </c>
      <c r="E67" s="69">
        <v>56430.51</v>
      </c>
      <c r="F67" s="69">
        <v>12504.46</v>
      </c>
      <c r="G67" s="70">
        <v>23220.76</v>
      </c>
      <c r="H67" s="70">
        <v>1409.03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33389.25</v>
      </c>
      <c r="E68" s="43">
        <f>E67-E64</f>
        <v>2203.260000000002</v>
      </c>
      <c r="F68" s="43">
        <f>F67-F64</f>
        <v>1362.4199999999983</v>
      </c>
      <c r="G68" s="43">
        <f>G67-G64</f>
        <v>3025.119999999999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3" t="s">
        <v>144</v>
      </c>
      <c r="E69" s="154"/>
      <c r="F69" s="154"/>
      <c r="G69" s="154"/>
      <c r="H69" s="15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6" t="s">
        <v>144</v>
      </c>
      <c r="E70" s="157"/>
      <c r="F70" s="157"/>
      <c r="G70" s="157"/>
      <c r="H70" s="15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9" t="s">
        <v>101</v>
      </c>
      <c r="B72" s="160"/>
      <c r="C72" s="160"/>
      <c r="D72" s="160"/>
      <c r="E72" s="160"/>
      <c r="F72" s="160"/>
      <c r="G72" s="160"/>
      <c r="H72" s="161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2" t="s">
        <v>186</v>
      </c>
      <c r="F73" s="123"/>
      <c r="G73" s="124"/>
      <c r="H73" s="104">
        <v>19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2"/>
      <c r="F74" s="123"/>
      <c r="G74" s="124"/>
      <c r="H74" s="104">
        <v>19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2"/>
      <c r="F75" s="123"/>
      <c r="G75" s="124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5"/>
      <c r="F76" s="126"/>
      <c r="G76" s="127"/>
      <c r="H76" s="104">
        <f>D68+E68+F68+G68+H68</f>
        <v>39980.05</v>
      </c>
    </row>
    <row r="77" spans="1:8" ht="25.5" customHeight="1" thickBot="1">
      <c r="A77" s="159" t="s">
        <v>107</v>
      </c>
      <c r="B77" s="160"/>
      <c r="C77" s="160"/>
      <c r="D77" s="160"/>
      <c r="E77" s="160"/>
      <c r="F77" s="160"/>
      <c r="G77" s="160"/>
      <c r="H77" s="161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8" t="s">
        <v>187</v>
      </c>
      <c r="F78" s="129"/>
      <c r="G78" s="130"/>
      <c r="H78" s="107">
        <v>2</v>
      </c>
    </row>
    <row r="79" spans="1:8" ht="26.25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31"/>
      <c r="F79" s="132"/>
      <c r="G79" s="133"/>
      <c r="H79" s="108"/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19" t="s">
        <v>165</v>
      </c>
      <c r="F80" s="120"/>
      <c r="G80" s="120"/>
      <c r="H80" s="121"/>
    </row>
    <row r="81" ht="12.75">
      <c r="A81" s="1"/>
    </row>
    <row r="82" ht="12.75">
      <c r="A82" s="1"/>
    </row>
    <row r="83" spans="1:8" ht="38.25" customHeight="1">
      <c r="A83" s="118" t="s">
        <v>170</v>
      </c>
      <c r="B83" s="118"/>
      <c r="C83" s="118"/>
      <c r="D83" s="118"/>
      <c r="E83" s="118"/>
      <c r="F83" s="118"/>
      <c r="G83" s="118"/>
      <c r="H83" s="11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2" spans="2:3" ht="15">
      <c r="B92" s="177" t="s">
        <v>176</v>
      </c>
      <c r="C92" s="177"/>
    </row>
    <row r="93" spans="2:6" ht="72">
      <c r="B93" s="92" t="s">
        <v>177</v>
      </c>
      <c r="C93" s="95" t="s">
        <v>183</v>
      </c>
      <c r="D93" s="96" t="s">
        <v>178</v>
      </c>
      <c r="E93" s="97" t="s">
        <v>179</v>
      </c>
      <c r="F93" s="98" t="s">
        <v>184</v>
      </c>
    </row>
    <row r="94" spans="2:6" ht="22.5">
      <c r="B94" s="93" t="s">
        <v>180</v>
      </c>
      <c r="C94" s="94">
        <f>'[1]Report'!$Z$466</f>
        <v>511.52000000000004</v>
      </c>
      <c r="D94" s="99">
        <v>3146.8</v>
      </c>
      <c r="E94" s="100">
        <v>2676.28</v>
      </c>
      <c r="F94" s="101">
        <f>C94+E94</f>
        <v>3187.8</v>
      </c>
    </row>
    <row r="95" spans="2:6" ht="22.5">
      <c r="B95" s="93" t="s">
        <v>181</v>
      </c>
      <c r="C95" s="94">
        <f>'[1]Report'!$Z$446</f>
        <v>467.65999999999997</v>
      </c>
      <c r="D95" s="99">
        <v>3474.14</v>
      </c>
      <c r="E95" s="100">
        <v>2520.74</v>
      </c>
      <c r="F95" s="101">
        <f>C95+E95</f>
        <v>2988.3999999999996</v>
      </c>
    </row>
  </sheetData>
  <sheetProtection/>
  <mergeCells count="70">
    <mergeCell ref="B92:C92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2018-03-13T07:32:40Z</dcterms:modified>
  <cp:category/>
  <cp:version/>
  <cp:contentType/>
  <cp:contentStatus/>
</cp:coreProperties>
</file>