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'2.8.'!$A$1:$I$110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<sst xmlns="http://schemas.openxmlformats.org/spreadsheetml/2006/main" count="287" uniqueCount="183">
  <si>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</si>
  <si>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</si>
  <si>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</si>
  <si>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</si>
  <si>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</si>
  <si>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</si>
  <si>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</si>
  <si>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</si>
  <si>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</si>
  <si>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</si>
  <si>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</si>
  <si>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</si>
  <si>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</si>
  <si>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</si>
  <si>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</si>
  <si>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</si>
  <si>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</si>
  <si>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</si>
  <si>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</si>
  <si>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</si>
  <si>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</si>
  <si>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</si>
  <si>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</si>
  <si>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</si>
  <si>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</si>
  <si>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</si>
  <si>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</si>
  <si>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</si>
  <si>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</si>
  <si>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</si>
  <si>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</si>
  <si>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</si>
  <si>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</si>
  <si>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</si>
  <si>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</si>
  <si>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</si>
  <si>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</si>
  <si>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</si>
  <si>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</si>
  <si>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</si>
  <si>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</si>
  <si>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</si>
  <si>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</si>
  <si>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</si>
  <si>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</si>
  <si>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</si>
  <si>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</si>
  <si>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</si>
  <si>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</si>
  <si>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</si>
  <si>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</si>
  <si>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</si>
  <si>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</si>
  <si>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</si>
  <si>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</si>
  <si>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</si>
  <si>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</si>
  <si>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</si>
  <si>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</si>
  <si>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</si>
  <si>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</si>
  <si>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</si>
  <si>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</si>
  <si>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</si>
  <si>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</si>
  <si>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</si>
  <si>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</si>
  <si>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</si>
  <si>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</si>
  <si>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</si>
  <si>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</si>
  <si>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</si>
  <si>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</si>
  <si>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</si>
  <si>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</si>
  <si>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</si>
  <si>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</si>
  <si>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</si>
  <si>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</si>
  <si>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</si>
  <si>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</si>
  <si>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</si>
  <si>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</si>
  <si>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</si>
  <si>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</si>
  <si>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</si>
  <si>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</si>
  <si>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</si>
  <si>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</si>
  <si>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</si>
  <si>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</si>
  <si>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</si>
  <si>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</si>
  <si>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</si>
  <si>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</si>
  <si>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</si>
  <si>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</si>
  <si>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</si>
  <si>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</si>
  <si>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</si>
  <si>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</si>
  <si>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</si>
  <si>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</si>
  <si>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</si>
  <si>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</si>
  <si>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</si>
  <si>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</si>
  <si>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</si>
  <si>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</si>
  <si>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</si>
  <si>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</si>
  <si>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</si>
  <si>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</si>
  <si>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</si>
  <si>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</si>
  <si>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</si>
  <si>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</si>
  <si>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</si>
  <si>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</si>
  <si>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</si>
  <si>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</si>
  <si>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</si>
  <si>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</si>
  <si>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</si>
  <si>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</si>
  <si>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</si>
  <si>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</si>
  <si>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</si>
  <si>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</si>
  <si>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</si>
  <si>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</si>
  <si>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</si>
  <si>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</si>
  <si>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</si>
  <si>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</si>
  <si>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</si>
  <si>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</si>
  <si>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</si>
  <si>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</si>
  <si>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</si>
  <si>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</si>
  <si>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</si>
  <si>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</si>
  <si>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</si>
  <si>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</si>
  <si>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</si>
  <si>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</si>
  <si>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</si>
  <si>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</si>
  <si>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</si>
  <si>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</si>
  <si>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</si>
  <si>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</si>
  <si>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</si>
  <si>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</si>
  <si>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</si>
  <si>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</si>
  <si>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</si>
  <si>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</si>
  <si>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</si>
  <si>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</si>
  <si>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</si>
  <si>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</si>
  <si>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</si>
  <si>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</si>
  <si>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</si>
  <si>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</si>
  <si>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</si>
  <si>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</si>
  <si>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</si>
  <si>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</si>
  <si>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</si>
  <si>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</si>
  <si>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</si>
  <si>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</si>
  <si>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</si>
  <si>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</si>
  <si>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</si>
  <si>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</si>
  <si>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119А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</si>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</sst>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" fillId="34" borderId="11" xfId="0" applyFont="1" applyFill="1" applyBorder="1" applyAlignment="1">
      <alignment wrapText="1"/>
    </xf>
    <xf numFmtId="2" fontId="3" fillId="16" borderId="16" xfId="0" applyNumberFormat="1" applyFont="1" applyFill="1" applyBorder="1" applyAlignment="1">
      <alignment/>
    </xf>
    <xf numFmtId="0" fontId="4" fillId="16" borderId="23" xfId="0" applyFont="1" applyFill="1" applyBorder="1" applyAlignment="1">
      <alignment wrapText="1"/>
    </xf>
    <xf numFmtId="0" fontId="4" fillId="16" borderId="10" xfId="0" applyFont="1" applyFill="1" applyBorder="1" applyAlignment="1">
      <alignment wrapText="1"/>
    </xf>
    <xf numFmtId="194" fontId="4" fillId="16" borderId="10" xfId="0" applyNumberFormat="1" applyFont="1" applyFill="1" applyBorder="1" applyAlignment="1">
      <alignment wrapText="1"/>
    </xf>
    <xf numFmtId="194" fontId="0" fillId="16" borderId="11" xfId="0" applyNumberFormat="1" applyFont="1" applyFill="1" applyBorder="1" applyAlignment="1">
      <alignment vertical="top" wrapText="1"/>
    </xf>
    <xf numFmtId="0" fontId="0" fillId="16" borderId="11" xfId="0" applyFont="1" applyFill="1" applyBorder="1" applyAlignment="1">
      <alignment vertical="top" wrapText="1"/>
    </xf>
    <xf numFmtId="0" fontId="6" fillId="16" borderId="10" xfId="0" applyFont="1" applyFill="1" applyBorder="1" applyAlignment="1">
      <alignment horizontal="center" vertical="top" wrapText="1"/>
    </xf>
    <xf numFmtId="0" fontId="4" fillId="16" borderId="27" xfId="0" applyFont="1" applyFill="1" applyBorder="1" applyAlignment="1">
      <alignment wrapText="1"/>
    </xf>
    <xf numFmtId="0" fontId="4" fillId="16" borderId="17" xfId="0" applyFont="1" applyFill="1" applyBorder="1" applyAlignment="1">
      <alignment/>
    </xf>
    <xf numFmtId="0" fontId="4" fillId="16" borderId="11" xfId="0" applyFont="1" applyFill="1" applyBorder="1" applyAlignment="1">
      <alignment wrapText="1"/>
    </xf>
    <xf numFmtId="0" fontId="4" fillId="16" borderId="24" xfId="0" applyFont="1" applyFill="1" applyBorder="1" applyAlignment="1">
      <alignment wrapText="1"/>
    </xf>
    <xf numFmtId="0" fontId="4" fillId="16" borderId="31" xfId="0" applyFont="1" applyFill="1" applyBorder="1" applyAlignment="1">
      <alignment wrapText="1"/>
    </xf>
    <xf numFmtId="0" fontId="0" fillId="0" borderId="0" xfId="0" applyAlignment="1">
      <alignment wrapText="1"/>
    </xf>
    <xf numFmtId="0" fontId="42" fillId="0" borderId="32" xfId="0" applyFont="1" applyBorder="1" applyAlignment="1">
      <alignment wrapText="1"/>
    </xf>
    <xf numFmtId="0" fontId="52" fillId="0" borderId="32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37" borderId="32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5" borderId="38" xfId="0" applyFont="1" applyFill="1" applyBorder="1" applyAlignment="1">
      <alignment horizontal="center"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54" fillId="0" borderId="44" xfId="0" applyFont="1" applyBorder="1" applyAlignment="1">
      <alignment horizontal="center" vertical="justify" wrapText="1"/>
    </xf>
    <xf numFmtId="0" fontId="54" fillId="0" borderId="0" xfId="0" applyFont="1" applyBorder="1" applyAlignment="1">
      <alignment horizontal="center" vertical="justify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67">
      <selection activeCell="M70" sqref="M7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9" t="s">
        <v>179</v>
      </c>
      <c r="B1" s="109"/>
      <c r="C1" s="109"/>
      <c r="D1" s="109"/>
      <c r="E1" s="109"/>
      <c r="F1" s="109"/>
      <c r="G1" s="109"/>
      <c r="H1" s="10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8"/>
      <c r="E3" s="150"/>
      <c r="F3" s="15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5">
        <v>43100</v>
      </c>
      <c r="H6" s="5"/>
    </row>
    <row r="7" spans="1:8" ht="38.25" customHeight="1" thickBot="1">
      <c r="A7" s="125" t="s">
        <v>13</v>
      </c>
      <c r="B7" s="126"/>
      <c r="C7" s="126"/>
      <c r="D7" s="127"/>
      <c r="E7" s="127"/>
      <c r="F7" s="127"/>
      <c r="G7" s="126"/>
      <c r="H7" s="128"/>
    </row>
    <row r="8" spans="1:8" ht="33" customHeight="1" thickBot="1">
      <c r="A8" s="39" t="s">
        <v>0</v>
      </c>
      <c r="B8" s="38" t="s">
        <v>1</v>
      </c>
      <c r="C8" s="40" t="s">
        <v>2</v>
      </c>
      <c r="D8" s="160" t="s">
        <v>3</v>
      </c>
      <c r="E8" s="161"/>
      <c r="F8" s="162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50"/>
      <c r="F9" s="15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50"/>
      <c r="F10" s="151"/>
      <c r="G10" s="75">
        <v>84410.59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50"/>
      <c r="F11" s="151"/>
      <c r="G11" s="76">
        <v>40304.45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5" t="s">
        <v>23</v>
      </c>
      <c r="E12" s="156"/>
      <c r="F12" s="157"/>
      <c r="G12" s="62">
        <f>G13+G14+G20+G21+G22+G23</f>
        <v>276139.80000000005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77">
        <v>29160.56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77">
        <v>31060.76</v>
      </c>
      <c r="H14" s="5"/>
    </row>
    <row r="15" spans="1:8" ht="26.25" customHeight="1" thickBot="1">
      <c r="A15" s="4"/>
      <c r="B15" s="6"/>
      <c r="C15" s="3" t="s">
        <v>16</v>
      </c>
      <c r="D15" s="131" t="s">
        <v>157</v>
      </c>
      <c r="E15" s="132"/>
      <c r="F15" s="133"/>
      <c r="G15" s="78">
        <v>31624.37</v>
      </c>
      <c r="H15" s="5"/>
    </row>
    <row r="16" spans="1:8" ht="13.5" customHeight="1" thickBot="1">
      <c r="A16" s="4"/>
      <c r="B16" s="6"/>
      <c r="C16" s="3" t="s">
        <v>16</v>
      </c>
      <c r="D16" s="131" t="s">
        <v>158</v>
      </c>
      <c r="E16" s="132"/>
      <c r="F16" s="133"/>
      <c r="G16" s="79">
        <v>5054.1</v>
      </c>
      <c r="H16" s="48"/>
    </row>
    <row r="17" spans="1:8" ht="13.5" customHeight="1" thickBot="1">
      <c r="A17" s="4"/>
      <c r="B17" s="6"/>
      <c r="C17" s="3" t="s">
        <v>16</v>
      </c>
      <c r="D17" s="131" t="s">
        <v>159</v>
      </c>
      <c r="E17" s="132"/>
      <c r="F17" s="133"/>
      <c r="G17" s="77">
        <v>142018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84410.59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66">
        <f>G18+G15-G17</f>
        <v>-25983.040000000008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77">
        <v>62297.94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49" t="s">
        <v>152</v>
      </c>
      <c r="E21" s="150"/>
      <c r="F21" s="151"/>
      <c r="G21" s="76">
        <v>46270.7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49" t="s">
        <v>153</v>
      </c>
      <c r="E22" s="150"/>
      <c r="F22" s="151"/>
      <c r="G22" s="76">
        <v>12242.88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52" t="s">
        <v>154</v>
      </c>
      <c r="E23" s="153"/>
      <c r="F23" s="154"/>
      <c r="G23" s="76">
        <v>95106.96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49" t="s">
        <v>35</v>
      </c>
      <c r="E24" s="150"/>
      <c r="F24" s="151"/>
      <c r="G24" s="63">
        <f>G25+G26+G27+G28+G29+G30</f>
        <v>268134.15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0">
        <v>268134.15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 t="s">
        <v>125</v>
      </c>
      <c r="E29" s="132"/>
      <c r="F29" s="133"/>
      <c r="G29" s="77">
        <v>0</v>
      </c>
      <c r="H29" s="48"/>
      <c r="I29" s="5"/>
    </row>
    <row r="30" spans="1:9" ht="13.5" customHeight="1" thickBot="1">
      <c r="A30" s="4"/>
      <c r="B30" s="13"/>
      <c r="C30" s="3"/>
      <c r="D30" s="131" t="s">
        <v>167</v>
      </c>
      <c r="E30" s="132"/>
      <c r="F30" s="133"/>
      <c r="G30" s="77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31" t="s">
        <v>51</v>
      </c>
      <c r="E31" s="132"/>
      <c r="F31" s="133"/>
      <c r="G31" s="64">
        <f>G24+G10</f>
        <v>352544.74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31" t="s">
        <v>53</v>
      </c>
      <c r="E32" s="132"/>
      <c r="F32" s="13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31" t="s">
        <v>55</v>
      </c>
      <c r="E33" s="132"/>
      <c r="F33" s="133"/>
      <c r="G33" s="66">
        <f>G19</f>
        <v>-25983.040000000008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31" t="s">
        <v>57</v>
      </c>
      <c r="E34" s="132"/>
      <c r="F34" s="133"/>
      <c r="G34" s="48">
        <f>G11+G12-G24</f>
        <v>48310.100000000035</v>
      </c>
      <c r="H34" s="48"/>
    </row>
    <row r="35" spans="1:8" ht="38.25" customHeight="1" thickBot="1">
      <c r="A35" s="129" t="s">
        <v>58</v>
      </c>
      <c r="B35" s="130"/>
      <c r="C35" s="130"/>
      <c r="D35" s="130"/>
      <c r="E35" s="130"/>
      <c r="F35" s="126"/>
      <c r="G35" s="130"/>
      <c r="H35" s="128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142018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1">
        <v>1.96</v>
      </c>
      <c r="F38" s="71" t="s">
        <v>137</v>
      </c>
      <c r="G38" s="59">
        <v>3810334293</v>
      </c>
      <c r="H38" s="60">
        <f>G13</f>
        <v>29160.56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2" t="s">
        <v>138</v>
      </c>
      <c r="G39" s="59">
        <v>3848000155</v>
      </c>
      <c r="H39" s="60">
        <f>G20</f>
        <v>62297.94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46270.7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12242.88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95106.96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77"/>
      <c r="G43" s="133"/>
      <c r="H43" s="60">
        <f>SUM(H37:H42)</f>
        <v>387097.04000000004</v>
      </c>
    </row>
    <row r="44" spans="1:8" ht="19.5" customHeight="1" thickBot="1">
      <c r="A44" s="129" t="s">
        <v>64</v>
      </c>
      <c r="B44" s="130"/>
      <c r="C44" s="130"/>
      <c r="D44" s="130"/>
      <c r="E44" s="130"/>
      <c r="F44" s="130"/>
      <c r="G44" s="130"/>
      <c r="H44" s="143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3" t="s">
        <v>142</v>
      </c>
      <c r="E45" s="124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3" t="s">
        <v>69</v>
      </c>
      <c r="E46" s="124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3" t="s">
        <v>71</v>
      </c>
      <c r="E47" s="124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3" t="s">
        <v>73</v>
      </c>
      <c r="E48" s="124"/>
      <c r="F48" s="55">
        <v>0</v>
      </c>
      <c r="G48" s="50"/>
      <c r="H48" s="48"/>
    </row>
    <row r="49" spans="1:8" ht="18.75" customHeight="1" thickBot="1">
      <c r="A49" s="120" t="s">
        <v>74</v>
      </c>
      <c r="B49" s="121"/>
      <c r="C49" s="121"/>
      <c r="D49" s="121"/>
      <c r="E49" s="121"/>
      <c r="F49" s="121"/>
      <c r="G49" s="121"/>
      <c r="H49" s="122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3" t="s">
        <v>15</v>
      </c>
      <c r="E50" s="124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3" t="s">
        <v>18</v>
      </c>
      <c r="E51" s="124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3" t="s">
        <v>20</v>
      </c>
      <c r="E52" s="124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3" t="s">
        <v>53</v>
      </c>
      <c r="E53" s="124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3" t="s">
        <v>55</v>
      </c>
      <c r="E54" s="124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7" t="s">
        <v>57</v>
      </c>
      <c r="E55" s="148"/>
      <c r="F55" s="56">
        <f>D62+E62+F62+G62+H62</f>
        <v>18505.839999999967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0">
        <f>D60/1638.64</f>
        <v>278.1539325294146</v>
      </c>
      <c r="E59" s="90">
        <f>E60/140.38</f>
        <v>485.8897991166834</v>
      </c>
      <c r="F59" s="90">
        <f>F60/14.34</f>
        <v>1584.384239888424</v>
      </c>
      <c r="G59" s="91">
        <f>G60/22.34</f>
        <v>1944.4127126230976</v>
      </c>
      <c r="H59" s="92">
        <f>H60/0.99</f>
        <v>2489.3131313131316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7">
        <v>455794.16</v>
      </c>
      <c r="E60" s="77">
        <v>68209.21</v>
      </c>
      <c r="F60" s="77">
        <v>22720.07</v>
      </c>
      <c r="G60" s="83">
        <v>43438.18</v>
      </c>
      <c r="H60" s="86">
        <v>2464.42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7">
        <v>429611.45</v>
      </c>
      <c r="E61" s="77">
        <v>77382.13</v>
      </c>
      <c r="F61" s="77">
        <v>20431.74</v>
      </c>
      <c r="G61" s="84">
        <f>31725.62+13032.99-180.44-54.08</f>
        <v>44524.09</v>
      </c>
      <c r="H61" s="84">
        <v>2170.79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26182.709999999963</v>
      </c>
      <c r="E62" s="68">
        <f>E60-E61</f>
        <v>-9172.919999999998</v>
      </c>
      <c r="F62" s="68">
        <f>F60-F61</f>
        <v>2288.329999999998</v>
      </c>
      <c r="G62" s="69">
        <f>G60-G61</f>
        <v>-1085.9099999999962</v>
      </c>
      <c r="H62" s="74">
        <f>H60-H61</f>
        <v>293.6300000000001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2">
        <f>D60</f>
        <v>455794.16</v>
      </c>
      <c r="E63" s="82">
        <v>86068.3</v>
      </c>
      <c r="F63" s="77">
        <v>23026.06</v>
      </c>
      <c r="G63" s="83">
        <v>46576</v>
      </c>
      <c r="H63" s="85">
        <v>2464.66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D60-D63</f>
        <v>0</v>
      </c>
      <c r="E64" s="43">
        <f>E60-E63</f>
        <v>-17859.089999999997</v>
      </c>
      <c r="F64" s="43">
        <f>F60-F63</f>
        <v>-305.9900000000016</v>
      </c>
      <c r="G64" s="43">
        <f>G60-G63</f>
        <v>-3137.8199999999997</v>
      </c>
      <c r="H64" s="43">
        <f>H60-H63</f>
        <v>-0.23999999999978172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146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0" t="s">
        <v>146</v>
      </c>
      <c r="E66" s="141"/>
      <c r="F66" s="141"/>
      <c r="G66" s="141"/>
      <c r="H66" s="14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9" t="s">
        <v>101</v>
      </c>
      <c r="B68" s="130"/>
      <c r="C68" s="130"/>
      <c r="D68" s="130"/>
      <c r="E68" s="130"/>
      <c r="F68" s="130"/>
      <c r="G68" s="130"/>
      <c r="H68" s="143"/>
    </row>
    <row r="69" spans="1:8" ht="45" customHeight="1" thickBot="1">
      <c r="A69" s="93" t="s">
        <v>102</v>
      </c>
      <c r="B69" s="93" t="s">
        <v>66</v>
      </c>
      <c r="C69" s="94" t="s">
        <v>67</v>
      </c>
      <c r="D69" s="93" t="s">
        <v>66</v>
      </c>
      <c r="E69" s="144" t="s">
        <v>182</v>
      </c>
      <c r="F69" s="145"/>
      <c r="G69" s="146"/>
      <c r="H69" s="95">
        <v>22</v>
      </c>
    </row>
    <row r="70" spans="1:8" ht="45" customHeight="1" thickBot="1">
      <c r="A70" s="93" t="s">
        <v>103</v>
      </c>
      <c r="B70" s="93" t="s">
        <v>69</v>
      </c>
      <c r="C70" s="94" t="s">
        <v>67</v>
      </c>
      <c r="D70" s="93" t="s">
        <v>69</v>
      </c>
      <c r="E70" s="144"/>
      <c r="F70" s="145"/>
      <c r="G70" s="146"/>
      <c r="H70" s="95">
        <v>22</v>
      </c>
    </row>
    <row r="71" spans="1:8" ht="66.75" customHeight="1" thickBot="1">
      <c r="A71" s="93" t="s">
        <v>104</v>
      </c>
      <c r="B71" s="93" t="s">
        <v>71</v>
      </c>
      <c r="C71" s="94" t="s">
        <v>105</v>
      </c>
      <c r="D71" s="93" t="s">
        <v>71</v>
      </c>
      <c r="E71" s="144"/>
      <c r="F71" s="145"/>
      <c r="G71" s="146"/>
      <c r="H71" s="95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0"/>
      <c r="F72" s="141"/>
      <c r="G72" s="142"/>
      <c r="H72" s="25">
        <f>D64+E64+F64+G64+H64</f>
        <v>-21303.14</v>
      </c>
    </row>
    <row r="73" spans="1:8" ht="25.5" customHeight="1" thickBot="1">
      <c r="A73" s="129" t="s">
        <v>107</v>
      </c>
      <c r="B73" s="130"/>
      <c r="C73" s="130"/>
      <c r="D73" s="130"/>
      <c r="E73" s="130"/>
      <c r="F73" s="130"/>
      <c r="G73" s="130"/>
      <c r="H73" s="143"/>
    </row>
    <row r="74" spans="1:8" ht="54.75" customHeight="1" thickBot="1">
      <c r="A74" s="96" t="s">
        <v>108</v>
      </c>
      <c r="B74" s="96" t="s">
        <v>109</v>
      </c>
      <c r="C74" s="97" t="s">
        <v>67</v>
      </c>
      <c r="D74" s="96" t="s">
        <v>109</v>
      </c>
      <c r="E74" s="171"/>
      <c r="F74" s="172"/>
      <c r="G74" s="173"/>
      <c r="H74" s="98"/>
    </row>
    <row r="75" spans="1:8" ht="26.25" thickBot="1">
      <c r="A75" s="96" t="s">
        <v>110</v>
      </c>
      <c r="B75" s="96" t="s">
        <v>111</v>
      </c>
      <c r="C75" s="97" t="s">
        <v>67</v>
      </c>
      <c r="D75" s="96" t="s">
        <v>111</v>
      </c>
      <c r="E75" s="174"/>
      <c r="F75" s="175"/>
      <c r="G75" s="176"/>
      <c r="H75" s="99"/>
    </row>
    <row r="76" spans="1:8" ht="59.25" customHeight="1" thickBot="1">
      <c r="A76" s="96" t="s">
        <v>112</v>
      </c>
      <c r="B76" s="96" t="s">
        <v>113</v>
      </c>
      <c r="C76" s="97" t="s">
        <v>16</v>
      </c>
      <c r="D76" s="100" t="s">
        <v>113</v>
      </c>
      <c r="E76" s="168" t="s">
        <v>168</v>
      </c>
      <c r="F76" s="169"/>
      <c r="G76" s="169"/>
      <c r="H76" s="170"/>
    </row>
    <row r="77" ht="12.75">
      <c r="A77" s="1"/>
    </row>
    <row r="78" ht="12.75">
      <c r="A78" s="1"/>
    </row>
    <row r="79" spans="1:7" ht="27.75" customHeight="1">
      <c r="A79" s="110" t="s">
        <v>114</v>
      </c>
      <c r="B79" s="110"/>
      <c r="C79" s="110"/>
      <c r="D79" s="110"/>
      <c r="E79" s="110"/>
      <c r="F79" s="110"/>
      <c r="G79" s="110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4" t="s">
        <v>116</v>
      </c>
      <c r="D82" s="135"/>
      <c r="E82" s="136"/>
    </row>
    <row r="83" spans="1:5" ht="18.75" customHeight="1" thickBot="1">
      <c r="A83" s="28">
        <v>2</v>
      </c>
      <c r="B83" s="4" t="s">
        <v>117</v>
      </c>
      <c r="C83" s="134" t="s">
        <v>118</v>
      </c>
      <c r="D83" s="135"/>
      <c r="E83" s="136"/>
    </row>
    <row r="84" spans="1:5" ht="16.5" customHeight="1" thickBot="1">
      <c r="A84" s="28">
        <v>3</v>
      </c>
      <c r="B84" s="4" t="s">
        <v>119</v>
      </c>
      <c r="C84" s="134" t="s">
        <v>120</v>
      </c>
      <c r="D84" s="135"/>
      <c r="E84" s="136"/>
    </row>
    <row r="85" spans="1:5" ht="13.5" thickBot="1">
      <c r="A85" s="28">
        <v>4</v>
      </c>
      <c r="B85" s="4" t="s">
        <v>16</v>
      </c>
      <c r="C85" s="134" t="s">
        <v>121</v>
      </c>
      <c r="D85" s="135"/>
      <c r="E85" s="136"/>
    </row>
    <row r="86" spans="1:5" ht="24" customHeight="1" thickBot="1">
      <c r="A86" s="28">
        <v>5</v>
      </c>
      <c r="B86" s="4" t="s">
        <v>86</v>
      </c>
      <c r="C86" s="134" t="s">
        <v>122</v>
      </c>
      <c r="D86" s="135"/>
      <c r="E86" s="136"/>
    </row>
    <row r="87" spans="1:5" ht="21" customHeight="1" thickBot="1">
      <c r="A87" s="29">
        <v>6</v>
      </c>
      <c r="B87" s="30" t="s">
        <v>123</v>
      </c>
      <c r="C87" s="134" t="s">
        <v>124</v>
      </c>
      <c r="D87" s="135"/>
      <c r="E87" s="136"/>
    </row>
    <row r="89" spans="1:7" ht="27" customHeight="1">
      <c r="A89" s="166" t="s">
        <v>173</v>
      </c>
      <c r="B89" s="167"/>
      <c r="D89" s="87"/>
      <c r="E89" s="87"/>
      <c r="F89" s="87"/>
      <c r="G89" s="87"/>
    </row>
    <row r="90" spans="1:7" ht="60">
      <c r="A90" s="88" t="s">
        <v>174</v>
      </c>
      <c r="B90" s="101" t="s">
        <v>180</v>
      </c>
      <c r="C90" s="102" t="s">
        <v>175</v>
      </c>
      <c r="D90" s="103" t="s">
        <v>176</v>
      </c>
      <c r="E90" s="107" t="s">
        <v>181</v>
      </c>
      <c r="F90" s="87"/>
      <c r="G90" s="87"/>
    </row>
    <row r="91" spans="1:7" ht="55.5" customHeight="1">
      <c r="A91" s="89" t="s">
        <v>177</v>
      </c>
      <c r="B91" s="106">
        <v>0</v>
      </c>
      <c r="C91" s="104">
        <v>3236.49</v>
      </c>
      <c r="D91" s="105">
        <v>3552.34</v>
      </c>
      <c r="E91" s="108">
        <f>B91+D91</f>
        <v>3552.34</v>
      </c>
      <c r="F91" s="87"/>
      <c r="G91" s="87"/>
    </row>
    <row r="92" spans="1:7" ht="66" customHeight="1">
      <c r="A92" s="89" t="s">
        <v>178</v>
      </c>
      <c r="B92" s="106">
        <v>454.07</v>
      </c>
      <c r="C92" s="104">
        <v>3672.6</v>
      </c>
      <c r="D92" s="105">
        <v>3700.53</v>
      </c>
      <c r="E92" s="108">
        <f>B92+D92</f>
        <v>4154.6</v>
      </c>
      <c r="F92" s="87"/>
      <c r="G92" s="87"/>
    </row>
  </sheetData>
  <sheetProtection/>
  <mergeCells count="66">
    <mergeCell ref="A89:B8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2018-03-12T01:35:24Z</dcterms:modified>
  <cp:category/>
  <cp:version/>
  <cp:contentType/>
  <cp:contentStatus/>
</cp:coreProperties>
</file>