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  <externalReference r:id="rId8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<sst xmlns="http://schemas.openxmlformats.org/spreadsheetml/2006/main" count="285" uniqueCount="180">
  <si>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</si>
  <si>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</si>
  <si>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</si>
  <si>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</si>
  <si>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</si>
  <si>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</si>
  <si>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</si>
  <si>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</si>
  <si>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</si>
  <si>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</si>
  <si>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</si>
  <si>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</si>
  <si>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</si>
  <si>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</si>
  <si>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</si>
  <si>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</si>
  <si>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</si>
  <si>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</si>
  <si>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</si>
  <si>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</si>
  <si>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</si>
  <si>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</si>
  <si>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</si>
  <si>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</si>
  <si>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</si>
  <si>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</si>
  <si>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</si>
  <si>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</si>
  <si>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</si>
  <si>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</si>
  <si>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</si>
  <si>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</si>
  <si>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</si>
  <si>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</si>
  <si>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</si>
  <si>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</si>
  <si>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</si>
  <si>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</si>
  <si>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</si>
  <si>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</si>
  <si>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</si>
  <si>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</si>
  <si>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</si>
  <si>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</si>
  <si>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</si>
  <si>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</si>
  <si>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</si>
  <si>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</si>
  <si>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</si>
  <si>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</si>
  <si>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</si>
  <si>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</si>
  <si>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</si>
  <si>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</si>
  <si>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</si>
  <si>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</si>
  <si>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</si>
  <si>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</si>
  <si>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</si>
  <si>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</si>
  <si>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</si>
  <si>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</si>
  <si>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</si>
  <si>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</si>
  <si>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</si>
  <si>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</si>
  <si>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</si>
  <si>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</si>
  <si>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</si>
  <si>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</si>
  <si>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</si>
  <si>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</si>
  <si>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</si>
  <si>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</si>
  <si>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</si>
  <si>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</si>
  <si>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</si>
  <si>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</si>
  <si>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</si>
  <si>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</si>
  <si>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</si>
  <si>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</si>
  <si>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</si>
  <si>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</si>
  <si>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</si>
  <si>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</si>
  <si>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</si>
  <si>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</si>
  <si>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</si>
  <si>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</si>
  <si>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</si>
  <si>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</si>
  <si>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</si>
  <si>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</si>
  <si>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</si>
  <si>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</si>
  <si>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</si>
  <si>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</si>
  <si>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</si>
  <si>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</si>
  <si>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</si>
  <si>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</si>
  <si>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</si>
  <si>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</si>
  <si>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</si>
  <si>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</si>
  <si>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</si>
  <si>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</si>
  <si>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</si>
  <si>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</si>
  <si>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</si>
  <si>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</si>
  <si>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</si>
  <si>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</si>
  <si>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</si>
  <si>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</si>
  <si>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</si>
  <si>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</si>
  <si>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</si>
  <si>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</si>
  <si>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</si>
  <si>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</si>
  <si>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</si>
  <si>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</si>
  <si>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</si>
  <si>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</si>
  <si>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</si>
  <si>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</si>
  <si>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</si>
  <si>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</si>
  <si>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</si>
  <si>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</si>
  <si>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</si>
  <si>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</si>
  <si>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</si>
  <si>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</si>
  <si>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</si>
  <si>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</si>
  <si>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</si>
  <si>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</si>
  <si>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</si>
  <si>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</si>
  <si>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</si>
  <si>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</si>
  <si>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</si>
  <si>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</si>
  <si>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</si>
  <si>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</si>
  <si>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</si>
  <si>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</si>
  <si>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</si>
  <si>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</si>
  <si>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</si>
  <si>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</si>
  <si>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</si>
  <si>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</si>
  <si>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</si>
  <si>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</si>
  <si>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</si>
  <si>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</si>
  <si>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</si>
  <si>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</si>
  <si>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</si>
  <si>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</si>
  <si>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</si>
  <si>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</si>
  <si>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</si>
  <si>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</si>
  <si>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</si>
  <si>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</si>
  <si>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</si>
  <si>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</si>
  <si>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</si>
  <si>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</si>
  <si>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</si>
  <si>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</si>
  <si>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</si>
  <si>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</si>
  <si>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95                                                                                                                                                                         за 2015  год</t>
  </si>
  <si>
    <t>кв. 35,39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</si>
</sst>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62%20&#1079;&#1072;%202015%20&#1075;.%20&#1044;&#1083;&#1103;%20&#1053;&#1072;&#1090;&#1072;&#1096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1;&#1077;&#1085;&#1080;&#1085;&#1072;\9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62%20&#1079;&#1072;%202015%20&#1075;.%20&#1044;&#1083;&#1103;%20&#1053;&#1072;&#1090;&#1072;&#1096;&#1080;%20&#1086;&#1087;&#1083;&#1072;&#1090;&#1072;%20&#1080;%20&#1085;&#1072;&#1095;&#1080;&#1089;&#1083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01">
          <cell r="C201">
            <v>5386.12</v>
          </cell>
          <cell r="E201">
            <v>11990.66</v>
          </cell>
          <cell r="F201">
            <v>10588</v>
          </cell>
          <cell r="G201">
            <v>6788.78</v>
          </cell>
        </row>
        <row r="207">
          <cell r="E207">
            <v>1449.24</v>
          </cell>
          <cell r="F207">
            <v>1328.37</v>
          </cell>
        </row>
        <row r="255">
          <cell r="C255">
            <v>495.49</v>
          </cell>
          <cell r="E255">
            <v>2298.42</v>
          </cell>
          <cell r="G255">
            <v>2793.91</v>
          </cell>
        </row>
        <row r="261">
          <cell r="E261">
            <v>255.42</v>
          </cell>
        </row>
        <row r="329">
          <cell r="E329">
            <v>1768.08</v>
          </cell>
          <cell r="F329">
            <v>1828.08</v>
          </cell>
        </row>
        <row r="332">
          <cell r="E332">
            <v>599.76</v>
          </cell>
          <cell r="F332">
            <v>659.76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21">
          <cell r="F21">
            <v>38769.95</v>
          </cell>
          <cell r="G21">
            <v>4537.14</v>
          </cell>
          <cell r="H21">
            <v>3447.04</v>
          </cell>
          <cell r="I21">
            <v>31563.66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22">
          <cell r="J222">
            <v>3445.408704</v>
          </cell>
          <cell r="O222">
            <v>3445.408704</v>
          </cell>
        </row>
        <row r="224">
          <cell r="J224">
            <v>2592.000888</v>
          </cell>
          <cell r="O224">
            <v>2592.000888</v>
          </cell>
        </row>
        <row r="225">
          <cell r="J225">
            <v>53.476728</v>
          </cell>
          <cell r="O225">
            <v>53.476728</v>
          </cell>
        </row>
        <row r="226">
          <cell r="J226">
            <v>1456.846488</v>
          </cell>
          <cell r="O226">
            <v>1456.846488</v>
          </cell>
        </row>
        <row r="227">
          <cell r="J227">
            <v>1127.1297359999999</v>
          </cell>
          <cell r="O227">
            <v>1127.1297359999999</v>
          </cell>
        </row>
        <row r="228">
          <cell r="J228">
            <v>1496.4191520000002</v>
          </cell>
          <cell r="O228">
            <v>1496.4191520000002</v>
          </cell>
        </row>
        <row r="451">
          <cell r="C451">
            <v>7346.64</v>
          </cell>
          <cell r="G451">
            <v>8742.3</v>
          </cell>
        </row>
        <row r="452">
          <cell r="L452">
            <v>4487.205056000001</v>
          </cell>
          <cell r="Q452">
            <v>5240.587608000001</v>
          </cell>
        </row>
        <row r="454">
          <cell r="L454">
            <v>662.5662850000001</v>
          </cell>
          <cell r="Q454">
            <v>662.6553970000001</v>
          </cell>
        </row>
        <row r="455">
          <cell r="L455">
            <v>52.75059100000001</v>
          </cell>
          <cell r="Q455">
            <v>211.00236400000003</v>
          </cell>
        </row>
        <row r="457">
          <cell r="L457">
            <v>123.79884600000001</v>
          </cell>
          <cell r="Q457">
            <v>122.859457</v>
          </cell>
        </row>
        <row r="458">
          <cell r="L458">
            <v>2223.6117360000003</v>
          </cell>
          <cell r="Q458">
            <v>2223.6117360000003</v>
          </cell>
        </row>
        <row r="459">
          <cell r="L459">
            <v>550.1997660000001</v>
          </cell>
          <cell r="Q459">
            <v>1402.7565480000003</v>
          </cell>
        </row>
        <row r="460">
          <cell r="L460">
            <v>2281.8761320000003</v>
          </cell>
          <cell r="Q460">
            <v>2108.753794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68">
      <selection activeCell="L74" sqref="L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2" t="s">
        <v>178</v>
      </c>
      <c r="B1" s="132"/>
      <c r="C1" s="132"/>
      <c r="D1" s="132"/>
      <c r="E1" s="132"/>
      <c r="F1" s="132"/>
      <c r="G1" s="132"/>
      <c r="H1" s="13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2"/>
      <c r="E3" s="110"/>
      <c r="F3" s="14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3"/>
      <c r="E4" s="134"/>
      <c r="F4" s="135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6"/>
      <c r="E5" s="137"/>
      <c r="F5" s="138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39"/>
      <c r="E6" s="140"/>
      <c r="F6" s="141"/>
      <c r="G6" s="36">
        <v>42369</v>
      </c>
      <c r="H6" s="5"/>
    </row>
    <row r="7" spans="1:8" ht="38.25" customHeight="1" thickBot="1">
      <c r="A7" s="148" t="s">
        <v>13</v>
      </c>
      <c r="B7" s="149"/>
      <c r="C7" s="149"/>
      <c r="D7" s="150"/>
      <c r="E7" s="150"/>
      <c r="F7" s="150"/>
      <c r="G7" s="149"/>
      <c r="H7" s="151"/>
    </row>
    <row r="8" spans="1:8" ht="33" customHeight="1" thickBot="1">
      <c r="A8" s="40" t="s">
        <v>0</v>
      </c>
      <c r="B8" s="39" t="s">
        <v>1</v>
      </c>
      <c r="C8" s="41" t="s">
        <v>2</v>
      </c>
      <c r="D8" s="144" t="s">
        <v>3</v>
      </c>
      <c r="E8" s="145"/>
      <c r="F8" s="14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09" t="s">
        <v>15</v>
      </c>
      <c r="E9" s="110"/>
      <c r="F9" s="11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09" t="s">
        <v>18</v>
      </c>
      <c r="E10" s="110"/>
      <c r="F10" s="111"/>
      <c r="G10" s="63">
        <v>25903.11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09" t="s">
        <v>20</v>
      </c>
      <c r="E11" s="110"/>
      <c r="F11" s="111"/>
      <c r="G11" s="90">
        <f>7670.7+14292.03+6295.47+7740.66+2273.27+7199.81+G33</f>
        <v>53802.42999999999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2" t="s">
        <v>23</v>
      </c>
      <c r="E12" s="113"/>
      <c r="F12" s="114"/>
      <c r="G12" s="91">
        <f>G13+G14+G20+G21+G22+G23+G31</f>
        <v>365654.778332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0" t="s">
        <v>26</v>
      </c>
      <c r="E13" s="101"/>
      <c r="F13" s="102"/>
      <c r="G13" s="65">
        <f>5460.6+26265.46</f>
        <v>31726.059999999998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0" t="s">
        <v>29</v>
      </c>
      <c r="E14" s="101"/>
      <c r="F14" s="102"/>
      <c r="G14" s="92">
        <f>7754.12+38769.95+1996.24+'[2]Page1'!$F$21+'[1]TDSheet'!$E$207+'[1]TDSheet'!$E$261+'[1]TDSheet'!$E$332/3+'[3]TDSheet'!$J$226+'[3]TDSheet'!$L$458</f>
        <v>92875.298224</v>
      </c>
      <c r="H14" s="5"/>
    </row>
    <row r="15" spans="1:8" ht="26.25" customHeight="1" thickBot="1">
      <c r="A15" s="4"/>
      <c r="B15" s="6"/>
      <c r="C15" s="3" t="s">
        <v>16</v>
      </c>
      <c r="D15" s="100" t="s">
        <v>156</v>
      </c>
      <c r="E15" s="101"/>
      <c r="F15" s="102"/>
      <c r="G15" s="93">
        <f>4537.14+3447.04+31563.66+903.71+4681.86+'[2]Page1'!$G$21+'[2]Page1'!$H$21+'[2]Page1'!$I$21+'[1]TDSheet'!$F$207+0+'[1]TDSheet'!$F$332/3+'[3]TDSheet'!$O$226+'[3]TDSheet'!$Q$458</f>
        <v>89909.998224</v>
      </c>
      <c r="H15" s="5"/>
    </row>
    <row r="16" spans="1:8" ht="13.5" customHeight="1" thickBot="1">
      <c r="A16" s="4"/>
      <c r="B16" s="6"/>
      <c r="C16" s="3" t="s">
        <v>16</v>
      </c>
      <c r="D16" s="100" t="s">
        <v>157</v>
      </c>
      <c r="E16" s="101"/>
      <c r="F16" s="102"/>
      <c r="G16" s="82">
        <f>7199.81+G14-G15</f>
        <v>10165.11</v>
      </c>
      <c r="H16" s="49"/>
    </row>
    <row r="17" spans="1:8" ht="13.5" customHeight="1" thickBot="1">
      <c r="A17" s="4"/>
      <c r="B17" s="6"/>
      <c r="C17" s="3" t="s">
        <v>16</v>
      </c>
      <c r="D17" s="100" t="s">
        <v>158</v>
      </c>
      <c r="E17" s="101"/>
      <c r="F17" s="102"/>
      <c r="G17" s="65">
        <v>18629.16</v>
      </c>
      <c r="H17" s="5"/>
    </row>
    <row r="18" spans="1:8" ht="24.75" customHeight="1" thickBot="1">
      <c r="A18" s="4"/>
      <c r="B18" s="6"/>
      <c r="C18" s="3" t="s">
        <v>16</v>
      </c>
      <c r="D18" s="100" t="s">
        <v>18</v>
      </c>
      <c r="E18" s="101"/>
      <c r="F18" s="102"/>
      <c r="G18" s="14">
        <f>G10</f>
        <v>25903.11</v>
      </c>
      <c r="H18" s="5"/>
    </row>
    <row r="19" spans="1:8" ht="27" customHeight="1" thickBot="1">
      <c r="A19" s="4"/>
      <c r="B19" s="6"/>
      <c r="C19" s="3" t="s">
        <v>16</v>
      </c>
      <c r="D19" s="100" t="s">
        <v>55</v>
      </c>
      <c r="E19" s="101"/>
      <c r="F19" s="102"/>
      <c r="G19" s="73">
        <f>G18+G15-G17</f>
        <v>97183.94822399999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5" t="s">
        <v>32</v>
      </c>
      <c r="E20" s="116"/>
      <c r="F20" s="117"/>
      <c r="G20" s="65">
        <f>7353.62+36767.49</f>
        <v>44121.11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09" t="s">
        <v>151</v>
      </c>
      <c r="E21" s="110"/>
      <c r="F21" s="111"/>
      <c r="G21" s="64">
        <f>8445.74+42228</f>
        <v>50673.74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09" t="s">
        <v>152</v>
      </c>
      <c r="E22" s="110"/>
      <c r="F22" s="111"/>
      <c r="G22" s="64">
        <f>2511.94+12559.49</f>
        <v>15071.43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3" t="s">
        <v>153</v>
      </c>
      <c r="E23" s="124"/>
      <c r="F23" s="125"/>
      <c r="G23" s="64">
        <f>15763+78813.69</f>
        <v>94576.69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09" t="s">
        <v>35</v>
      </c>
      <c r="E24" s="110"/>
      <c r="F24" s="111"/>
      <c r="G24" s="87">
        <f>G25+G26+G27+G28+G29+G30</f>
        <v>296036.407092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2" t="s">
        <v>38</v>
      </c>
      <c r="E25" s="113"/>
      <c r="F25" s="114"/>
      <c r="G25" s="82">
        <f>3898.76+9517.16+4370.44+5019.74+1492.93+4681.86+9875.3+31563.66+31209.43+22363.36+62066.24+30174.04</f>
        <v>216232.92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0" t="s">
        <v>41</v>
      </c>
      <c r="E26" s="101"/>
      <c r="F26" s="102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0" t="s">
        <v>44</v>
      </c>
      <c r="E27" s="101"/>
      <c r="F27" s="102"/>
      <c r="G27" s="82">
        <f>636.32+1837.1+857.05+984.32+292.76+903.71+1488.04+4537.14+5037.42+3546.46+9178.48+4380.39</f>
        <v>33679.19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0" t="s">
        <v>47</v>
      </c>
      <c r="E28" s="101"/>
      <c r="F28" s="102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0" t="s">
        <v>124</v>
      </c>
      <c r="E29" s="101"/>
      <c r="F29" s="102"/>
      <c r="G29" s="70">
        <f>1250.73+3447.04+3742.75+2412.7+7801.82+3291.02</f>
        <v>21946.06</v>
      </c>
      <c r="H29" s="83"/>
      <c r="I29" s="79"/>
    </row>
    <row r="30" spans="1:9" ht="13.5" customHeight="1" thickBot="1">
      <c r="A30" s="4"/>
      <c r="B30" s="13"/>
      <c r="C30" s="3"/>
      <c r="D30" s="100" t="s">
        <v>166</v>
      </c>
      <c r="E30" s="101"/>
      <c r="F30" s="101"/>
      <c r="G30" s="89">
        <f>G32-G33-(G31-G32)</f>
        <v>24178.237091999996</v>
      </c>
      <c r="H30" s="84"/>
      <c r="I30" s="79"/>
    </row>
    <row r="31" spans="1:9" ht="13.5" customHeight="1" thickBot="1">
      <c r="A31" s="4"/>
      <c r="B31" s="13"/>
      <c r="C31" s="3"/>
      <c r="D31" s="100" t="s">
        <v>174</v>
      </c>
      <c r="E31" s="101"/>
      <c r="F31" s="101"/>
      <c r="G31" s="85">
        <f>'[1]TDSheet'!$E$201+'[1]TDSheet'!$E$255+'[1]TDSheet'!$E$329+'[3]TDSheet'!$J$222+'[3]TDSheet'!$J$224+'[3]TDSheet'!$J$225+'[3]TDSheet'!$J$226+'[3]TDSheet'!$J$227+'[3]TDSheet'!$J$228+'[3]TDSheet'!$L$452+'[3]TDSheet'!$L$454+'[3]TDSheet'!$L$455+'[3]TDSheet'!$L$457+'[3]TDSheet'!$L$458+'[3]TDSheet'!$L$459+'[3]TDSheet'!$L$460</f>
        <v>36610.450108</v>
      </c>
      <c r="H31" s="84"/>
      <c r="I31" s="79"/>
    </row>
    <row r="32" spans="1:10" ht="13.5" customHeight="1" thickBot="1">
      <c r="A32" s="4"/>
      <c r="B32" s="13"/>
      <c r="C32" s="3"/>
      <c r="D32" s="100" t="s">
        <v>175</v>
      </c>
      <c r="E32" s="101"/>
      <c r="F32" s="101"/>
      <c r="G32" s="85">
        <f>'[1]TDSheet'!$F$201+0+'[1]TDSheet'!$F$329+'[3]TDSheet'!$O$222+'[3]TDSheet'!$O$224+'[3]TDSheet'!$O$225+'[3]TDSheet'!$O$226+'[3]TDSheet'!$O$227+'[3]TDSheet'!$O$228+'[3]TDSheet'!$Q$452+'[3]TDSheet'!$Q$454+'[3]TDSheet'!$Q$455+'[3]TDSheet'!$Q$457+'[3]TDSheet'!$Q$458+'[3]TDSheet'!$Q$459+'[3]TDSheet'!$Q$460</f>
        <v>34559.588599999995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0" t="s">
        <v>177</v>
      </c>
      <c r="E33" s="101"/>
      <c r="F33" s="101"/>
      <c r="G33" s="86">
        <f>'[1]TDSheet'!$C$201+'[1]TDSheet'!$C$255+0+'[3]TDSheet'!$C$451/3</f>
        <v>8330.49</v>
      </c>
      <c r="H33" s="84"/>
      <c r="I33" s="79"/>
    </row>
    <row r="34" spans="1:9" ht="13.5" customHeight="1" thickBot="1">
      <c r="A34" s="4"/>
      <c r="B34" s="13"/>
      <c r="C34" s="3"/>
      <c r="D34" s="100" t="s">
        <v>176</v>
      </c>
      <c r="E34" s="101"/>
      <c r="F34" s="101"/>
      <c r="G34" s="86">
        <f>'[1]TDSheet'!$G$201+'[1]TDSheet'!$G$255+0+'[3]TDSheet'!$G$451/3</f>
        <v>12496.789999999999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0" t="s">
        <v>51</v>
      </c>
      <c r="E35" s="101"/>
      <c r="F35" s="102"/>
      <c r="G35" s="66">
        <f>G24+G10</f>
        <v>321939.517092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0" t="s">
        <v>53</v>
      </c>
      <c r="E36" s="101"/>
      <c r="F36" s="102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0" t="s">
        <v>55</v>
      </c>
      <c r="E37" s="101"/>
      <c r="F37" s="102"/>
      <c r="G37" s="73">
        <f>G19</f>
        <v>97183.94822399999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0" t="s">
        <v>57</v>
      </c>
      <c r="E38" s="101"/>
      <c r="F38" s="102"/>
      <c r="G38" s="88">
        <f>G11+G12-G24</f>
        <v>123420.80124</v>
      </c>
      <c r="H38" s="49"/>
    </row>
    <row r="39" spans="1:8" ht="38.25" customHeight="1" thickBot="1">
      <c r="A39" s="129" t="s">
        <v>58</v>
      </c>
      <c r="B39" s="130"/>
      <c r="C39" s="130"/>
      <c r="D39" s="130"/>
      <c r="E39" s="130"/>
      <c r="F39" s="149"/>
      <c r="G39" s="130"/>
      <c r="H39" s="15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18629.16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1.35</v>
      </c>
      <c r="F42" s="80" t="s">
        <v>136</v>
      </c>
      <c r="G42" s="60">
        <v>3810334293</v>
      </c>
      <c r="H42" s="61">
        <f>G13</f>
        <v>31726.059999999998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44121.11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50673.74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15071.43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94576.69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7"/>
      <c r="G47" s="102"/>
      <c r="H47" s="61">
        <f>SUM(H41:H46)</f>
        <v>254798.19</v>
      </c>
    </row>
    <row r="48" spans="1:8" ht="19.5" customHeight="1" thickBot="1">
      <c r="A48" s="129" t="s">
        <v>64</v>
      </c>
      <c r="B48" s="130"/>
      <c r="C48" s="130"/>
      <c r="D48" s="130"/>
      <c r="E48" s="130"/>
      <c r="F48" s="130"/>
      <c r="G48" s="130"/>
      <c r="H48" s="13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4" t="s">
        <v>141</v>
      </c>
      <c r="E49" s="95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4" t="s">
        <v>69</v>
      </c>
      <c r="E50" s="95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4" t="s">
        <v>71</v>
      </c>
      <c r="E51" s="95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4" t="s">
        <v>73</v>
      </c>
      <c r="E52" s="95"/>
      <c r="F52" s="56">
        <v>0</v>
      </c>
      <c r="G52" s="51"/>
      <c r="H52" s="49"/>
    </row>
    <row r="53" spans="1:8" ht="18.75" customHeight="1" thickBot="1">
      <c r="A53" s="152" t="s">
        <v>74</v>
      </c>
      <c r="B53" s="153"/>
      <c r="C53" s="153"/>
      <c r="D53" s="153"/>
      <c r="E53" s="153"/>
      <c r="F53" s="153"/>
      <c r="G53" s="153"/>
      <c r="H53" s="154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4" t="s">
        <v>15</v>
      </c>
      <c r="E54" s="95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4" t="s">
        <v>18</v>
      </c>
      <c r="E55" s="95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4" t="s">
        <v>20</v>
      </c>
      <c r="E56" s="95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4" t="s">
        <v>53</v>
      </c>
      <c r="E57" s="95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4" t="s">
        <v>55</v>
      </c>
      <c r="E58" s="95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1" t="s">
        <v>57</v>
      </c>
      <c r="E59" s="122"/>
      <c r="F59" s="57">
        <f>D66+E66+F66+G66+H66</f>
        <v>64119.22999999996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347.3679670965939</v>
      </c>
      <c r="E63" s="76">
        <f>E64/117.48</f>
        <v>1774.7000340483485</v>
      </c>
      <c r="F63" s="76">
        <f>F64/12</f>
        <v>3727.3725</v>
      </c>
      <c r="G63" s="77">
        <f>G64/18.26</f>
        <v>5530.838992332968</v>
      </c>
      <c r="H63" s="78">
        <f>H64/0.88</f>
        <v>2138.340909090909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183464.78+338483.38</f>
        <v>521948.16000000003</v>
      </c>
      <c r="E64" s="65">
        <f>45961.84+157319.18+5210.74</f>
        <v>208491.75999999998</v>
      </c>
      <c r="F64" s="65">
        <f>5560.47+806.1+38361.9</f>
        <v>44728.47</v>
      </c>
      <c r="G64" s="72">
        <f>11625.16+4012.47+63366.27+21989.22</f>
        <v>100993.12</v>
      </c>
      <c r="H64" s="68">
        <f>301.68+1580.06</f>
        <v>1881.74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45689.04+39479.11+301681.12+18769.43+104344.46</f>
        <v>509963.16000000003</v>
      </c>
      <c r="E65" s="65">
        <f>827.57+641.78+5949.19+28820.43+14347.32+104599.66+6121.2+21257.36</f>
        <v>182564.51</v>
      </c>
      <c r="F65" s="65">
        <f>7026.13+2668.88+27069.21+116.72+90.66+689.51+977.76+2962.29</f>
        <v>41601.16000000001</v>
      </c>
      <c r="G65" s="69">
        <f>3668.63+1690.54+14355.21+11166.59+4828.6+42075.02</f>
        <v>77784.59</v>
      </c>
      <c r="H65" s="69">
        <f>263.33+169.4+1441.54+136.15+0.18</f>
        <v>2010.6000000000001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11985</v>
      </c>
      <c r="E66" s="76">
        <f>E64-E65</f>
        <v>25927.24999999997</v>
      </c>
      <c r="F66" s="76">
        <f>F64-F65</f>
        <v>3127.3099999999904</v>
      </c>
      <c r="G66" s="78">
        <f>G64-G65</f>
        <v>23208.53</v>
      </c>
      <c r="H66" s="78">
        <f>H64-H65</f>
        <v>-128.86000000000013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183464.78+358249.53</f>
        <v>541714.31</v>
      </c>
      <c r="E67" s="70">
        <f>44742.22+170814.22+5311.46</f>
        <v>220867.9</v>
      </c>
      <c r="F67" s="70">
        <f>6890.06+806.1+39906.05</f>
        <v>47602.21000000001</v>
      </c>
      <c r="G67" s="71">
        <f>60058.57+20904.23+13041.39+4421.01</f>
        <v>98425.2</v>
      </c>
      <c r="H67" s="71">
        <f>1580.06</f>
        <v>1580.06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19766.150000000023</v>
      </c>
      <c r="E68" s="44">
        <f>E67-E64</f>
        <v>12376.140000000014</v>
      </c>
      <c r="F68" s="44">
        <f>F67-F64</f>
        <v>2873.7400000000052</v>
      </c>
      <c r="G68" s="44">
        <f>G67-G64</f>
        <v>-2567.9199999999983</v>
      </c>
      <c r="H68" s="44">
        <f>H67-H64</f>
        <v>-301.68000000000006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6" t="s">
        <v>145</v>
      </c>
      <c r="E69" s="127"/>
      <c r="F69" s="127"/>
      <c r="G69" s="127"/>
      <c r="H69" s="12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3" t="s">
        <v>145</v>
      </c>
      <c r="E70" s="104"/>
      <c r="F70" s="104"/>
      <c r="G70" s="104"/>
      <c r="H70" s="10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9" t="s">
        <v>101</v>
      </c>
      <c r="B72" s="130"/>
      <c r="C72" s="130"/>
      <c r="D72" s="130"/>
      <c r="E72" s="130"/>
      <c r="F72" s="130"/>
      <c r="G72" s="130"/>
      <c r="H72" s="13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0" t="s">
        <v>179</v>
      </c>
      <c r="F73" s="101"/>
      <c r="G73" s="102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0"/>
      <c r="F74" s="101"/>
      <c r="G74" s="102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0"/>
      <c r="F75" s="101"/>
      <c r="G75" s="102"/>
      <c r="H75" s="26">
        <v>2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3"/>
      <c r="F76" s="104"/>
      <c r="G76" s="105"/>
      <c r="H76" s="26">
        <f>D68+E68+F68+G68+H68</f>
        <v>32146.430000000044</v>
      </c>
    </row>
    <row r="77" spans="1:8" ht="25.5" customHeight="1" thickBot="1">
      <c r="A77" s="129" t="s">
        <v>107</v>
      </c>
      <c r="B77" s="130"/>
      <c r="C77" s="130"/>
      <c r="D77" s="130"/>
      <c r="E77" s="130"/>
      <c r="F77" s="130"/>
      <c r="G77" s="130"/>
      <c r="H77" s="13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0"/>
      <c r="F78" s="101"/>
      <c r="G78" s="102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6"/>
      <c r="F79" s="107"/>
      <c r="G79" s="108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7" t="s">
        <v>167</v>
      </c>
      <c r="F80" s="98"/>
      <c r="G80" s="98"/>
      <c r="H80" s="99"/>
    </row>
    <row r="81" ht="12.75">
      <c r="A81" s="1"/>
    </row>
    <row r="82" ht="12.75">
      <c r="A82" s="1"/>
    </row>
    <row r="83" spans="1:8" ht="38.25" customHeight="1">
      <c r="A83" s="96" t="s">
        <v>172</v>
      </c>
      <c r="B83" s="96"/>
      <c r="C83" s="96"/>
      <c r="D83" s="96"/>
      <c r="E83" s="96"/>
      <c r="F83" s="96"/>
      <c r="G83" s="96"/>
      <c r="H83" s="96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8" t="s">
        <v>115</v>
      </c>
      <c r="D86" s="119"/>
      <c r="E86" s="120"/>
    </row>
    <row r="87" spans="1:5" ht="18.75" customHeight="1" thickBot="1">
      <c r="A87" s="29">
        <v>2</v>
      </c>
      <c r="B87" s="4" t="s">
        <v>116</v>
      </c>
      <c r="C87" s="118" t="s">
        <v>117</v>
      </c>
      <c r="D87" s="119"/>
      <c r="E87" s="120"/>
    </row>
    <row r="88" spans="1:5" ht="16.5" customHeight="1" thickBot="1">
      <c r="A88" s="29">
        <v>3</v>
      </c>
      <c r="B88" s="4" t="s">
        <v>118</v>
      </c>
      <c r="C88" s="118" t="s">
        <v>119</v>
      </c>
      <c r="D88" s="119"/>
      <c r="E88" s="120"/>
    </row>
    <row r="89" spans="1:5" ht="13.5" thickBot="1">
      <c r="A89" s="29">
        <v>4</v>
      </c>
      <c r="B89" s="4" t="s">
        <v>16</v>
      </c>
      <c r="C89" s="118" t="s">
        <v>120</v>
      </c>
      <c r="D89" s="119"/>
      <c r="E89" s="120"/>
    </row>
    <row r="90" spans="1:5" ht="24" customHeight="1" thickBot="1">
      <c r="A90" s="29">
        <v>5</v>
      </c>
      <c r="B90" s="4" t="s">
        <v>86</v>
      </c>
      <c r="C90" s="118" t="s">
        <v>121</v>
      </c>
      <c r="D90" s="119"/>
      <c r="E90" s="120"/>
    </row>
    <row r="91" spans="1:5" ht="21" customHeight="1" thickBot="1">
      <c r="A91" s="30">
        <v>6</v>
      </c>
      <c r="B91" s="31" t="s">
        <v>122</v>
      </c>
      <c r="C91" s="118" t="s">
        <v>123</v>
      </c>
      <c r="D91" s="119"/>
      <c r="E91" s="120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2016-03-30T02:11:40Z</dcterms:modified>
  <cp:category/>
  <cp:version/>
  <cp:contentType/>
  <cp:contentStatus/>
</cp:coreProperties>
</file>